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330" windowWidth="23400" windowHeight="9750"/>
  </bookViews>
  <sheets>
    <sheet name="INGRESOS" sheetId="1" r:id="rId1"/>
  </sheets>
  <definedNames>
    <definedName name="_xlnm._FilterDatabase" localSheetId="0" hidden="1">INGRESOS!$A$5:$M$654</definedName>
    <definedName name="_xlnm.Print_Titles" localSheetId="0">INGRESOS!$5:$5</definedName>
  </definedNames>
  <calcPr calcId="145621"/>
</workbook>
</file>

<file path=xl/calcChain.xml><?xml version="1.0" encoding="utf-8"?>
<calcChain xmlns="http://schemas.openxmlformats.org/spreadsheetml/2006/main">
  <c r="L311" i="1" l="1"/>
  <c r="L314" i="1"/>
  <c r="M624" i="1" l="1"/>
  <c r="M146" i="1" l="1"/>
  <c r="M654" i="1" l="1"/>
  <c r="M653" i="1"/>
  <c r="M652" i="1"/>
  <c r="M651" i="1"/>
  <c r="L650" i="1"/>
  <c r="M650" i="1" s="1"/>
  <c r="L649" i="1"/>
  <c r="M649" i="1" s="1"/>
  <c r="K648" i="1"/>
  <c r="J648" i="1"/>
  <c r="I648" i="1"/>
  <c r="H648" i="1"/>
  <c r="G648" i="1"/>
  <c r="F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28" i="1"/>
  <c r="L627" i="1"/>
  <c r="M627" i="1" s="1"/>
  <c r="L626" i="1"/>
  <c r="M626" i="1" s="1"/>
  <c r="K625" i="1"/>
  <c r="J625" i="1"/>
  <c r="I625" i="1"/>
  <c r="H625" i="1"/>
  <c r="G625" i="1"/>
  <c r="F625" i="1"/>
  <c r="M623" i="1"/>
  <c r="M622" i="1" s="1"/>
  <c r="L622" i="1"/>
  <c r="K622" i="1"/>
  <c r="J622" i="1"/>
  <c r="I622" i="1"/>
  <c r="H622" i="1"/>
  <c r="G622" i="1"/>
  <c r="F622" i="1"/>
  <c r="M621" i="1"/>
  <c r="M620" i="1"/>
  <c r="M619" i="1"/>
  <c r="M618" i="1"/>
  <c r="M617" i="1"/>
  <c r="L616" i="1"/>
  <c r="K616" i="1"/>
  <c r="J616" i="1"/>
  <c r="I616" i="1"/>
  <c r="H616" i="1"/>
  <c r="G616" i="1"/>
  <c r="F616" i="1"/>
  <c r="M614" i="1"/>
  <c r="M613" i="1"/>
  <c r="M612" i="1"/>
  <c r="M611" i="1"/>
  <c r="L610" i="1"/>
  <c r="K610" i="1"/>
  <c r="J610" i="1"/>
  <c r="I610" i="1"/>
  <c r="H610" i="1"/>
  <c r="G610" i="1"/>
  <c r="F610" i="1"/>
  <c r="M609" i="1"/>
  <c r="M608" i="1"/>
  <c r="M607" i="1"/>
  <c r="M606" i="1"/>
  <c r="M602" i="1"/>
  <c r="L601" i="1"/>
  <c r="K601" i="1"/>
  <c r="J601" i="1"/>
  <c r="I601" i="1"/>
  <c r="H601" i="1"/>
  <c r="G601" i="1"/>
  <c r="F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L578" i="1"/>
  <c r="L573" i="1" s="1"/>
  <c r="M577" i="1"/>
  <c r="M576" i="1"/>
  <c r="M575" i="1"/>
  <c r="M574" i="1"/>
  <c r="K573" i="1"/>
  <c r="J573" i="1"/>
  <c r="I573" i="1"/>
  <c r="H573" i="1"/>
  <c r="G573" i="1"/>
  <c r="F573" i="1"/>
  <c r="M572" i="1"/>
  <c r="L571" i="1"/>
  <c r="K571" i="1"/>
  <c r="J571" i="1"/>
  <c r="I571" i="1"/>
  <c r="H571" i="1"/>
  <c r="G571" i="1"/>
  <c r="F571" i="1"/>
  <c r="M570" i="1"/>
  <c r="M569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L533" i="1"/>
  <c r="K533" i="1"/>
  <c r="J533" i="1"/>
  <c r="I533" i="1"/>
  <c r="H533" i="1"/>
  <c r="G533" i="1"/>
  <c r="F533" i="1"/>
  <c r="M532" i="1"/>
  <c r="M531" i="1"/>
  <c r="L530" i="1"/>
  <c r="K530" i="1"/>
  <c r="J530" i="1"/>
  <c r="I530" i="1"/>
  <c r="H530" i="1"/>
  <c r="G530" i="1"/>
  <c r="F530" i="1"/>
  <c r="M529" i="1"/>
  <c r="M528" i="1"/>
  <c r="L527" i="1"/>
  <c r="K527" i="1"/>
  <c r="J527" i="1"/>
  <c r="I527" i="1"/>
  <c r="H527" i="1"/>
  <c r="G527" i="1"/>
  <c r="F527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L505" i="1"/>
  <c r="K505" i="1"/>
  <c r="J505" i="1"/>
  <c r="I505" i="1"/>
  <c r="H505" i="1"/>
  <c r="G505" i="1"/>
  <c r="F505" i="1"/>
  <c r="M503" i="1"/>
  <c r="M502" i="1"/>
  <c r="M501" i="1"/>
  <c r="M500" i="1"/>
  <c r="M499" i="1"/>
  <c r="L498" i="1"/>
  <c r="L497" i="1" s="1"/>
  <c r="K498" i="1"/>
  <c r="K497" i="1" s="1"/>
  <c r="J498" i="1"/>
  <c r="J497" i="1" s="1"/>
  <c r="I498" i="1"/>
  <c r="I497" i="1" s="1"/>
  <c r="H498" i="1"/>
  <c r="H497" i="1" s="1"/>
  <c r="G498" i="1"/>
  <c r="G497" i="1" s="1"/>
  <c r="F498" i="1"/>
  <c r="F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K455" i="1"/>
  <c r="J455" i="1"/>
  <c r="J454" i="1" s="1"/>
  <c r="I455" i="1"/>
  <c r="I454" i="1" s="1"/>
  <c r="H455" i="1"/>
  <c r="H454" i="1" s="1"/>
  <c r="G455" i="1"/>
  <c r="G454" i="1" s="1"/>
  <c r="F455" i="1"/>
  <c r="F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K389" i="1"/>
  <c r="J389" i="1"/>
  <c r="I389" i="1"/>
  <c r="H389" i="1"/>
  <c r="G389" i="1"/>
  <c r="F389" i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K362" i="1"/>
  <c r="J362" i="1"/>
  <c r="I362" i="1"/>
  <c r="H362" i="1"/>
  <c r="G362" i="1"/>
  <c r="F362" i="1"/>
  <c r="L361" i="1"/>
  <c r="M361" i="1" s="1"/>
  <c r="L360" i="1"/>
  <c r="M360" i="1" s="1"/>
  <c r="L359" i="1"/>
  <c r="M359" i="1" s="1"/>
  <c r="K358" i="1"/>
  <c r="J358" i="1"/>
  <c r="I358" i="1"/>
  <c r="H358" i="1"/>
  <c r="G358" i="1"/>
  <c r="F358" i="1"/>
  <c r="L357" i="1"/>
  <c r="L356" i="1" s="1"/>
  <c r="K356" i="1"/>
  <c r="J356" i="1"/>
  <c r="I356" i="1"/>
  <c r="H356" i="1"/>
  <c r="G356" i="1"/>
  <c r="F356" i="1"/>
  <c r="L353" i="1"/>
  <c r="M353" i="1" s="1"/>
  <c r="K352" i="1"/>
  <c r="J352" i="1"/>
  <c r="I352" i="1"/>
  <c r="H352" i="1"/>
  <c r="G352" i="1"/>
  <c r="F352" i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K329" i="1"/>
  <c r="J329" i="1"/>
  <c r="I329" i="1"/>
  <c r="H329" i="1"/>
  <c r="G329" i="1"/>
  <c r="F329" i="1"/>
  <c r="K323" i="1"/>
  <c r="J323" i="1"/>
  <c r="I323" i="1"/>
  <c r="H323" i="1"/>
  <c r="G323" i="1"/>
  <c r="F323" i="1"/>
  <c r="L328" i="1"/>
  <c r="M328" i="1" s="1"/>
  <c r="L327" i="1"/>
  <c r="M327" i="1" s="1"/>
  <c r="L326" i="1"/>
  <c r="M326" i="1" s="1"/>
  <c r="L325" i="1"/>
  <c r="M325" i="1" s="1"/>
  <c r="L324" i="1"/>
  <c r="M324" i="1" s="1"/>
  <c r="M322" i="1"/>
  <c r="M321" i="1"/>
  <c r="M318" i="1"/>
  <c r="L317" i="1"/>
  <c r="K317" i="1"/>
  <c r="J317" i="1"/>
  <c r="I317" i="1"/>
  <c r="H317" i="1"/>
  <c r="G317" i="1"/>
  <c r="F317" i="1"/>
  <c r="M316" i="1"/>
  <c r="M315" i="1"/>
  <c r="M314" i="1"/>
  <c r="L313" i="1"/>
  <c r="K313" i="1"/>
  <c r="J313" i="1"/>
  <c r="I313" i="1"/>
  <c r="H313" i="1"/>
  <c r="G313" i="1"/>
  <c r="F313" i="1"/>
  <c r="M312" i="1"/>
  <c r="M311" i="1"/>
  <c r="M310" i="1"/>
  <c r="M309" i="1"/>
  <c r="M308" i="1"/>
  <c r="M307" i="1"/>
  <c r="M306" i="1"/>
  <c r="L305" i="1"/>
  <c r="K305" i="1"/>
  <c r="J305" i="1"/>
  <c r="I305" i="1"/>
  <c r="H305" i="1"/>
  <c r="G305" i="1"/>
  <c r="F305" i="1"/>
  <c r="M303" i="1"/>
  <c r="L302" i="1"/>
  <c r="K302" i="1"/>
  <c r="J302" i="1"/>
  <c r="I302" i="1"/>
  <c r="H302" i="1"/>
  <c r="G302" i="1"/>
  <c r="F302" i="1"/>
  <c r="M301" i="1"/>
  <c r="M300" i="1"/>
  <c r="L299" i="1"/>
  <c r="K299" i="1"/>
  <c r="J299" i="1"/>
  <c r="I299" i="1"/>
  <c r="H299" i="1"/>
  <c r="G299" i="1"/>
  <c r="F299" i="1"/>
  <c r="M298" i="1"/>
  <c r="M297" i="1"/>
  <c r="M296" i="1"/>
  <c r="M295" i="1"/>
  <c r="M294" i="1"/>
  <c r="L293" i="1"/>
  <c r="K293" i="1"/>
  <c r="J293" i="1"/>
  <c r="I293" i="1"/>
  <c r="H293" i="1"/>
  <c r="G293" i="1"/>
  <c r="G292" i="1" s="1"/>
  <c r="G291" i="1" s="1"/>
  <c r="F293" i="1"/>
  <c r="I292" i="1"/>
  <c r="M290" i="1"/>
  <c r="M289" i="1"/>
  <c r="L288" i="1"/>
  <c r="K288" i="1"/>
  <c r="K287" i="1" s="1"/>
  <c r="J288" i="1"/>
  <c r="J287" i="1" s="1"/>
  <c r="I288" i="1"/>
  <c r="H288" i="1"/>
  <c r="H287" i="1" s="1"/>
  <c r="G288" i="1"/>
  <c r="G287" i="1" s="1"/>
  <c r="F288" i="1"/>
  <c r="F287" i="1" s="1"/>
  <c r="I287" i="1"/>
  <c r="M286" i="1"/>
  <c r="M285" i="1"/>
  <c r="M284" i="1"/>
  <c r="M283" i="1"/>
  <c r="M282" i="1"/>
  <c r="M281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L265" i="1"/>
  <c r="K265" i="1"/>
  <c r="J265" i="1"/>
  <c r="I265" i="1"/>
  <c r="H265" i="1"/>
  <c r="G265" i="1"/>
  <c r="F265" i="1"/>
  <c r="M264" i="1"/>
  <c r="L263" i="1"/>
  <c r="K263" i="1"/>
  <c r="J263" i="1"/>
  <c r="I263" i="1"/>
  <c r="H263" i="1"/>
  <c r="G263" i="1"/>
  <c r="F263" i="1"/>
  <c r="M262" i="1"/>
  <c r="M261" i="1"/>
  <c r="M260" i="1"/>
  <c r="L259" i="1"/>
  <c r="K259" i="1"/>
  <c r="J259" i="1"/>
  <c r="I259" i="1"/>
  <c r="H259" i="1"/>
  <c r="G259" i="1"/>
  <c r="F259" i="1"/>
  <c r="M257" i="1"/>
  <c r="M256" i="1"/>
  <c r="M255" i="1"/>
  <c r="L254" i="1"/>
  <c r="K254" i="1"/>
  <c r="J254" i="1"/>
  <c r="I254" i="1"/>
  <c r="H254" i="1"/>
  <c r="G254" i="1"/>
  <c r="F254" i="1"/>
  <c r="M253" i="1"/>
  <c r="L252" i="1"/>
  <c r="K252" i="1"/>
  <c r="J252" i="1"/>
  <c r="I252" i="1"/>
  <c r="H252" i="1"/>
  <c r="G252" i="1"/>
  <c r="F252" i="1"/>
  <c r="M251" i="1"/>
  <c r="M250" i="1"/>
  <c r="M249" i="1"/>
  <c r="M248" i="1"/>
  <c r="L247" i="1"/>
  <c r="K247" i="1"/>
  <c r="J247" i="1"/>
  <c r="I247" i="1"/>
  <c r="H247" i="1"/>
  <c r="G247" i="1"/>
  <c r="F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L227" i="1"/>
  <c r="K227" i="1"/>
  <c r="J227" i="1"/>
  <c r="I227" i="1"/>
  <c r="H227" i="1"/>
  <c r="G227" i="1"/>
  <c r="F227" i="1"/>
  <c r="M225" i="1"/>
  <c r="L224" i="1"/>
  <c r="K224" i="1"/>
  <c r="J224" i="1"/>
  <c r="I224" i="1"/>
  <c r="H224" i="1"/>
  <c r="G224" i="1"/>
  <c r="F224" i="1"/>
  <c r="M223" i="1"/>
  <c r="M222" i="1"/>
  <c r="L221" i="1"/>
  <c r="K221" i="1"/>
  <c r="J221" i="1"/>
  <c r="I221" i="1"/>
  <c r="H221" i="1"/>
  <c r="G221" i="1"/>
  <c r="F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L183" i="1"/>
  <c r="L182" i="1" s="1"/>
  <c r="K182" i="1"/>
  <c r="J182" i="1"/>
  <c r="I182" i="1"/>
  <c r="H182" i="1"/>
  <c r="G182" i="1"/>
  <c r="F182" i="1"/>
  <c r="M181" i="1"/>
  <c r="M180" i="1"/>
  <c r="M179" i="1"/>
  <c r="L178" i="1"/>
  <c r="K178" i="1"/>
  <c r="J178" i="1"/>
  <c r="I178" i="1"/>
  <c r="H178" i="1"/>
  <c r="G178" i="1"/>
  <c r="F178" i="1"/>
  <c r="M177" i="1"/>
  <c r="M176" i="1"/>
  <c r="M175" i="1"/>
  <c r="L174" i="1"/>
  <c r="L173" i="1" s="1"/>
  <c r="K174" i="1"/>
  <c r="K173" i="1" s="1"/>
  <c r="J174" i="1"/>
  <c r="J173" i="1" s="1"/>
  <c r="I174" i="1"/>
  <c r="I173" i="1" s="1"/>
  <c r="H174" i="1"/>
  <c r="H173" i="1" s="1"/>
  <c r="G174" i="1"/>
  <c r="G173" i="1" s="1"/>
  <c r="F174" i="1"/>
  <c r="F173" i="1" s="1"/>
  <c r="M169" i="1"/>
  <c r="M168" i="1"/>
  <c r="M167" i="1"/>
  <c r="M166" i="1"/>
  <c r="L165" i="1"/>
  <c r="K165" i="1"/>
  <c r="J165" i="1"/>
  <c r="I165" i="1"/>
  <c r="H165" i="1"/>
  <c r="G165" i="1"/>
  <c r="F165" i="1"/>
  <c r="M164" i="1"/>
  <c r="M163" i="1"/>
  <c r="M162" i="1"/>
  <c r="M161" i="1"/>
  <c r="L160" i="1"/>
  <c r="K160" i="1"/>
  <c r="J160" i="1"/>
  <c r="I160" i="1"/>
  <c r="H160" i="1"/>
  <c r="G160" i="1"/>
  <c r="F160" i="1"/>
  <c r="M157" i="1"/>
  <c r="M156" i="1"/>
  <c r="M155" i="1"/>
  <c r="L154" i="1"/>
  <c r="K154" i="1"/>
  <c r="J154" i="1"/>
  <c r="I154" i="1"/>
  <c r="H154" i="1"/>
  <c r="G154" i="1"/>
  <c r="F154" i="1"/>
  <c r="M153" i="1"/>
  <c r="M152" i="1"/>
  <c r="M151" i="1"/>
  <c r="M150" i="1"/>
  <c r="M149" i="1"/>
  <c r="M148" i="1"/>
  <c r="M147" i="1"/>
  <c r="M145" i="1"/>
  <c r="M144" i="1"/>
  <c r="M143" i="1"/>
  <c r="M142" i="1"/>
  <c r="L141" i="1"/>
  <c r="K141" i="1"/>
  <c r="J141" i="1"/>
  <c r="I141" i="1"/>
  <c r="H141" i="1"/>
  <c r="G141" i="1"/>
  <c r="F141" i="1"/>
  <c r="L140" i="1"/>
  <c r="M140" i="1" s="1"/>
  <c r="M139" i="1"/>
  <c r="K138" i="1"/>
  <c r="K137" i="1" s="1"/>
  <c r="J138" i="1"/>
  <c r="J137" i="1" s="1"/>
  <c r="I138" i="1"/>
  <c r="I137" i="1" s="1"/>
  <c r="H138" i="1"/>
  <c r="H137" i="1" s="1"/>
  <c r="G138" i="1"/>
  <c r="G137" i="1" s="1"/>
  <c r="F138" i="1"/>
  <c r="F137" i="1" s="1"/>
  <c r="M136" i="1"/>
  <c r="M135" i="1"/>
  <c r="L133" i="1"/>
  <c r="K133" i="1"/>
  <c r="J133" i="1"/>
  <c r="I133" i="1"/>
  <c r="H133" i="1"/>
  <c r="G133" i="1"/>
  <c r="F133" i="1"/>
  <c r="M132" i="1"/>
  <c r="M131" i="1"/>
  <c r="M130" i="1"/>
  <c r="L127" i="1"/>
  <c r="K127" i="1"/>
  <c r="J127" i="1"/>
  <c r="I127" i="1"/>
  <c r="H127" i="1"/>
  <c r="G127" i="1"/>
  <c r="F127" i="1"/>
  <c r="M126" i="1"/>
  <c r="M125" i="1"/>
  <c r="M124" i="1"/>
  <c r="M123" i="1"/>
  <c r="M122" i="1"/>
  <c r="M121" i="1"/>
  <c r="M120" i="1"/>
  <c r="M119" i="1"/>
  <c r="M118" i="1"/>
  <c r="M117" i="1"/>
  <c r="M116" i="1"/>
  <c r="L115" i="1"/>
  <c r="K115" i="1"/>
  <c r="J115" i="1"/>
  <c r="I115" i="1"/>
  <c r="H115" i="1"/>
  <c r="G115" i="1"/>
  <c r="F115" i="1"/>
  <c r="M114" i="1"/>
  <c r="M113" i="1"/>
  <c r="L112" i="1"/>
  <c r="K112" i="1"/>
  <c r="J112" i="1"/>
  <c r="I112" i="1"/>
  <c r="H112" i="1"/>
  <c r="G112" i="1"/>
  <c r="F112" i="1"/>
  <c r="M111" i="1"/>
  <c r="M110" i="1"/>
  <c r="M108" i="1"/>
  <c r="M107" i="1"/>
  <c r="M106" i="1"/>
  <c r="M105" i="1"/>
  <c r="L104" i="1"/>
  <c r="K104" i="1"/>
  <c r="J104" i="1"/>
  <c r="I104" i="1"/>
  <c r="H104" i="1"/>
  <c r="G104" i="1"/>
  <c r="F104" i="1"/>
  <c r="M103" i="1"/>
  <c r="M102" i="1"/>
  <c r="M101" i="1"/>
  <c r="M100" i="1"/>
  <c r="M99" i="1"/>
  <c r="M98" i="1"/>
  <c r="M97" i="1"/>
  <c r="K96" i="1"/>
  <c r="M96" i="1" s="1"/>
  <c r="K95" i="1"/>
  <c r="M95" i="1" s="1"/>
  <c r="L94" i="1"/>
  <c r="J94" i="1"/>
  <c r="I94" i="1"/>
  <c r="H94" i="1"/>
  <c r="G94" i="1"/>
  <c r="F94" i="1"/>
  <c r="M93" i="1"/>
  <c r="M90" i="1"/>
  <c r="M89" i="1"/>
  <c r="L88" i="1"/>
  <c r="K88" i="1"/>
  <c r="J88" i="1"/>
  <c r="I88" i="1"/>
  <c r="H88" i="1"/>
  <c r="G88" i="1"/>
  <c r="F88" i="1"/>
  <c r="M87" i="1"/>
  <c r="M86" i="1"/>
  <c r="M85" i="1"/>
  <c r="M84" i="1"/>
  <c r="M83" i="1"/>
  <c r="M82" i="1"/>
  <c r="M81" i="1"/>
  <c r="M80" i="1"/>
  <c r="M79" i="1"/>
  <c r="M78" i="1"/>
  <c r="L77" i="1"/>
  <c r="K77" i="1"/>
  <c r="J77" i="1"/>
  <c r="I77" i="1"/>
  <c r="H77" i="1"/>
  <c r="G77" i="1"/>
  <c r="F77" i="1"/>
  <c r="M76" i="1"/>
  <c r="M75" i="1"/>
  <c r="M74" i="1"/>
  <c r="L73" i="1"/>
  <c r="K73" i="1"/>
  <c r="J73" i="1"/>
  <c r="I73" i="1"/>
  <c r="H73" i="1"/>
  <c r="G73" i="1"/>
  <c r="F73" i="1"/>
  <c r="M72" i="1"/>
  <c r="M71" i="1"/>
  <c r="M70" i="1"/>
  <c r="M69" i="1"/>
  <c r="M68" i="1"/>
  <c r="L67" i="1"/>
  <c r="K67" i="1"/>
  <c r="J67" i="1"/>
  <c r="I67" i="1"/>
  <c r="H67" i="1"/>
  <c r="G67" i="1"/>
  <c r="F67" i="1"/>
  <c r="M66" i="1"/>
  <c r="M65" i="1"/>
  <c r="L64" i="1"/>
  <c r="K64" i="1"/>
  <c r="J64" i="1"/>
  <c r="I64" i="1"/>
  <c r="H64" i="1"/>
  <c r="G64" i="1"/>
  <c r="F64" i="1"/>
  <c r="M63" i="1"/>
  <c r="M62" i="1"/>
  <c r="M61" i="1"/>
  <c r="M60" i="1"/>
  <c r="L59" i="1"/>
  <c r="K59" i="1"/>
  <c r="J59" i="1"/>
  <c r="I59" i="1"/>
  <c r="H59" i="1"/>
  <c r="G59" i="1"/>
  <c r="F59" i="1"/>
  <c r="M57" i="1"/>
  <c r="M56" i="1"/>
  <c r="L55" i="1"/>
  <c r="K55" i="1"/>
  <c r="J55" i="1"/>
  <c r="I55" i="1"/>
  <c r="H55" i="1"/>
  <c r="G55" i="1"/>
  <c r="F55" i="1"/>
  <c r="M54" i="1"/>
  <c r="M53" i="1"/>
  <c r="M52" i="1"/>
  <c r="M51" i="1"/>
  <c r="L50" i="1"/>
  <c r="L46" i="1" s="1"/>
  <c r="K50" i="1"/>
  <c r="K46" i="1" s="1"/>
  <c r="J50" i="1"/>
  <c r="J46" i="1" s="1"/>
  <c r="I50" i="1"/>
  <c r="I46" i="1" s="1"/>
  <c r="H50" i="1"/>
  <c r="H46" i="1" s="1"/>
  <c r="G50" i="1"/>
  <c r="G46" i="1" s="1"/>
  <c r="F50" i="1"/>
  <c r="F46" i="1" s="1"/>
  <c r="M49" i="1"/>
  <c r="M48" i="1"/>
  <c r="M47" i="1"/>
  <c r="M45" i="1"/>
  <c r="M44" i="1"/>
  <c r="M43" i="1"/>
  <c r="M42" i="1"/>
  <c r="L41" i="1"/>
  <c r="K41" i="1"/>
  <c r="J41" i="1"/>
  <c r="I41" i="1"/>
  <c r="H41" i="1"/>
  <c r="G41" i="1"/>
  <c r="F41" i="1"/>
  <c r="M39" i="1"/>
  <c r="M38" i="1"/>
  <c r="M37" i="1"/>
  <c r="L36" i="1"/>
  <c r="K36" i="1"/>
  <c r="K28" i="1" s="1"/>
  <c r="J36" i="1"/>
  <c r="I36" i="1"/>
  <c r="I28" i="1" s="1"/>
  <c r="H36" i="1"/>
  <c r="H28" i="1" s="1"/>
  <c r="G36" i="1"/>
  <c r="G28" i="1" s="1"/>
  <c r="F36" i="1"/>
  <c r="F28" i="1" s="1"/>
  <c r="M35" i="1"/>
  <c r="M34" i="1"/>
  <c r="M33" i="1"/>
  <c r="M32" i="1"/>
  <c r="M31" i="1"/>
  <c r="M30" i="1"/>
  <c r="M29" i="1"/>
  <c r="J28" i="1"/>
  <c r="M26" i="1"/>
  <c r="M25" i="1"/>
  <c r="M24" i="1"/>
  <c r="M23" i="1"/>
  <c r="L22" i="1"/>
  <c r="K22" i="1"/>
  <c r="J22" i="1"/>
  <c r="I22" i="1"/>
  <c r="H22" i="1"/>
  <c r="G22" i="1"/>
  <c r="F22" i="1"/>
  <c r="M21" i="1"/>
  <c r="M20" i="1"/>
  <c r="L19" i="1"/>
  <c r="K19" i="1"/>
  <c r="J19" i="1"/>
  <c r="I19" i="1"/>
  <c r="H19" i="1"/>
  <c r="G19" i="1"/>
  <c r="F19" i="1"/>
  <c r="M18" i="1"/>
  <c r="M17" i="1"/>
  <c r="L16" i="1"/>
  <c r="K16" i="1"/>
  <c r="J16" i="1"/>
  <c r="I16" i="1"/>
  <c r="H16" i="1"/>
  <c r="G16" i="1"/>
  <c r="F16" i="1"/>
  <c r="M15" i="1"/>
  <c r="M14" i="1"/>
  <c r="M13" i="1"/>
  <c r="M12" i="1"/>
  <c r="M11" i="1"/>
  <c r="M10" i="1"/>
  <c r="L9" i="1"/>
  <c r="K9" i="1"/>
  <c r="J9" i="1"/>
  <c r="I9" i="1"/>
  <c r="H9" i="1"/>
  <c r="G9" i="1"/>
  <c r="F9" i="1"/>
  <c r="M46" i="1" l="1"/>
  <c r="I320" i="1"/>
  <c r="J320" i="1"/>
  <c r="G615" i="1"/>
  <c r="K615" i="1"/>
  <c r="F320" i="1"/>
  <c r="G320" i="1"/>
  <c r="K320" i="1"/>
  <c r="H320" i="1"/>
  <c r="M533" i="1"/>
  <c r="M601" i="1"/>
  <c r="F526" i="1"/>
  <c r="F525" i="1" s="1"/>
  <c r="F504" i="1" s="1"/>
  <c r="G40" i="1"/>
  <c r="G27" i="1" s="1"/>
  <c r="H526" i="1"/>
  <c r="H525" i="1" s="1"/>
  <c r="H504" i="1" s="1"/>
  <c r="F58" i="1"/>
  <c r="I92" i="1"/>
  <c r="I109" i="1"/>
  <c r="J526" i="1"/>
  <c r="J525" i="1" s="1"/>
  <c r="J504" i="1" s="1"/>
  <c r="M36" i="1"/>
  <c r="H40" i="1"/>
  <c r="I40" i="1"/>
  <c r="I27" i="1" s="1"/>
  <c r="L58" i="1"/>
  <c r="K226" i="1"/>
  <c r="L258" i="1"/>
  <c r="F172" i="1"/>
  <c r="L28" i="1"/>
  <c r="M28" i="1" s="1"/>
  <c r="M115" i="1"/>
  <c r="G159" i="1"/>
  <c r="H159" i="1"/>
  <c r="L159" i="1"/>
  <c r="I226" i="1"/>
  <c r="G226" i="1"/>
  <c r="G258" i="1"/>
  <c r="K258" i="1"/>
  <c r="G304" i="1"/>
  <c r="I304" i="1"/>
  <c r="M59" i="1"/>
  <c r="M67" i="1"/>
  <c r="G92" i="1"/>
  <c r="G172" i="1"/>
  <c r="J258" i="1"/>
  <c r="H258" i="1"/>
  <c r="H92" i="1"/>
  <c r="F159" i="1"/>
  <c r="J159" i="1"/>
  <c r="M41" i="1"/>
  <c r="M50" i="1"/>
  <c r="M498" i="1"/>
  <c r="M497" i="1" s="1"/>
  <c r="F40" i="1"/>
  <c r="F27" i="1" s="1"/>
  <c r="J40" i="1"/>
  <c r="J27" i="1" s="1"/>
  <c r="H58" i="1"/>
  <c r="M73" i="1"/>
  <c r="F92" i="1"/>
  <c r="J92" i="1"/>
  <c r="M154" i="1"/>
  <c r="M288" i="1"/>
  <c r="F304" i="1"/>
  <c r="J304" i="1"/>
  <c r="M317" i="1"/>
  <c r="F355" i="1"/>
  <c r="F354" i="1" s="1"/>
  <c r="F351" i="1" s="1"/>
  <c r="F350" i="1" s="1"/>
  <c r="J355" i="1"/>
  <c r="J354" i="1" s="1"/>
  <c r="J351" i="1" s="1"/>
  <c r="J350" i="1" s="1"/>
  <c r="I355" i="1"/>
  <c r="I354" i="1" s="1"/>
  <c r="I351" i="1" s="1"/>
  <c r="I350" i="1" s="1"/>
  <c r="I319" i="1" s="1"/>
  <c r="M527" i="1"/>
  <c r="M55" i="1"/>
  <c r="I58" i="1"/>
  <c r="J58" i="1"/>
  <c r="M104" i="1"/>
  <c r="I159" i="1"/>
  <c r="F226" i="1"/>
  <c r="J226" i="1"/>
  <c r="M254" i="1"/>
  <c r="F258" i="1"/>
  <c r="L287" i="1"/>
  <c r="M287" i="1" s="1"/>
  <c r="L329" i="1"/>
  <c r="M329" i="1" s="1"/>
  <c r="L526" i="1"/>
  <c r="L525" i="1" s="1"/>
  <c r="I526" i="1"/>
  <c r="I525" i="1" s="1"/>
  <c r="I504" i="1" s="1"/>
  <c r="M293" i="1"/>
  <c r="J172" i="1"/>
  <c r="G280" i="1"/>
  <c r="M127" i="1"/>
  <c r="M571" i="1"/>
  <c r="M160" i="1"/>
  <c r="M182" i="1"/>
  <c r="M263" i="1"/>
  <c r="M305" i="1"/>
  <c r="L389" i="1"/>
  <c r="M389" i="1" s="1"/>
  <c r="M22" i="1"/>
  <c r="M77" i="1"/>
  <c r="F109" i="1"/>
  <c r="J109" i="1"/>
  <c r="M173" i="1"/>
  <c r="M19" i="1"/>
  <c r="H27" i="1"/>
  <c r="L40" i="1"/>
  <c r="G58" i="1"/>
  <c r="M64" i="1"/>
  <c r="G109" i="1"/>
  <c r="K159" i="1"/>
  <c r="I172" i="1"/>
  <c r="M183" i="1"/>
  <c r="H109" i="1"/>
  <c r="L109" i="1"/>
  <c r="K172" i="1"/>
  <c r="M9" i="1"/>
  <c r="M88" i="1"/>
  <c r="M133" i="1"/>
  <c r="M141" i="1"/>
  <c r="M165" i="1"/>
  <c r="H172" i="1"/>
  <c r="M178" i="1"/>
  <c r="M224" i="1"/>
  <c r="H226" i="1"/>
  <c r="M247" i="1"/>
  <c r="I258" i="1"/>
  <c r="M265" i="1"/>
  <c r="K292" i="1"/>
  <c r="K291" i="1" s="1"/>
  <c r="K280" i="1" s="1"/>
  <c r="I291" i="1"/>
  <c r="I280" i="1" s="1"/>
  <c r="M302" i="1"/>
  <c r="K304" i="1"/>
  <c r="H355" i="1"/>
  <c r="H354" i="1" s="1"/>
  <c r="H351" i="1" s="1"/>
  <c r="H350" i="1" s="1"/>
  <c r="L358" i="1"/>
  <c r="M358" i="1" s="1"/>
  <c r="M505" i="1"/>
  <c r="M578" i="1"/>
  <c r="I615" i="1"/>
  <c r="L625" i="1"/>
  <c r="M625" i="1" s="1"/>
  <c r="M174" i="1"/>
  <c r="M227" i="1"/>
  <c r="M259" i="1"/>
  <c r="F292" i="1"/>
  <c r="F291" i="1" s="1"/>
  <c r="F280" i="1" s="1"/>
  <c r="J292" i="1"/>
  <c r="J291" i="1" s="1"/>
  <c r="J280" i="1" s="1"/>
  <c r="H304" i="1"/>
  <c r="M313" i="1"/>
  <c r="L352" i="1"/>
  <c r="M352" i="1" s="1"/>
  <c r="M357" i="1"/>
  <c r="L362" i="1"/>
  <c r="M362" i="1" s="1"/>
  <c r="M390" i="1"/>
  <c r="K454" i="1"/>
  <c r="L455" i="1"/>
  <c r="L454" i="1" s="1"/>
  <c r="M610" i="1"/>
  <c r="F615" i="1"/>
  <c r="J615" i="1"/>
  <c r="L648" i="1"/>
  <c r="M648" i="1" s="1"/>
  <c r="G526" i="1"/>
  <c r="G525" i="1" s="1"/>
  <c r="G504" i="1" s="1"/>
  <c r="M530" i="1"/>
  <c r="M616" i="1"/>
  <c r="M221" i="1"/>
  <c r="M252" i="1"/>
  <c r="H292" i="1"/>
  <c r="H291" i="1" s="1"/>
  <c r="H280" i="1" s="1"/>
  <c r="L292" i="1"/>
  <c r="L291" i="1" s="1"/>
  <c r="G355" i="1"/>
  <c r="G354" i="1" s="1"/>
  <c r="G351" i="1" s="1"/>
  <c r="G350" i="1" s="1"/>
  <c r="H615" i="1"/>
  <c r="L92" i="1"/>
  <c r="M356" i="1"/>
  <c r="K40" i="1"/>
  <c r="M112" i="1"/>
  <c r="K109" i="1"/>
  <c r="M16" i="1"/>
  <c r="K58" i="1"/>
  <c r="M573" i="1"/>
  <c r="L323" i="1"/>
  <c r="K355" i="1"/>
  <c r="K526" i="1"/>
  <c r="K94" i="1"/>
  <c r="K92" i="1" s="1"/>
  <c r="L138" i="1"/>
  <c r="M299" i="1"/>
  <c r="L172" i="1"/>
  <c r="L226" i="1"/>
  <c r="L304" i="1"/>
  <c r="M58" i="1" l="1"/>
  <c r="L320" i="1"/>
  <c r="M320" i="1" s="1"/>
  <c r="K171" i="1"/>
  <c r="K170" i="1" s="1"/>
  <c r="K158" i="1" s="1"/>
  <c r="K91" i="1" s="1"/>
  <c r="I171" i="1"/>
  <c r="I170" i="1" s="1"/>
  <c r="I158" i="1" s="1"/>
  <c r="I91" i="1" s="1"/>
  <c r="F8" i="1"/>
  <c r="I8" i="1"/>
  <c r="M226" i="1"/>
  <c r="H8" i="1"/>
  <c r="G319" i="1"/>
  <c r="G279" i="1" s="1"/>
  <c r="L27" i="1"/>
  <c r="L8" i="1" s="1"/>
  <c r="K354" i="1"/>
  <c r="K351" i="1" s="1"/>
  <c r="K350" i="1" s="1"/>
  <c r="K319" i="1" s="1"/>
  <c r="J8" i="1"/>
  <c r="F171" i="1"/>
  <c r="F170" i="1" s="1"/>
  <c r="F158" i="1" s="1"/>
  <c r="F91" i="1" s="1"/>
  <c r="L355" i="1"/>
  <c r="M355" i="1" s="1"/>
  <c r="M258" i="1"/>
  <c r="G8" i="1"/>
  <c r="G171" i="1"/>
  <c r="G170" i="1" s="1"/>
  <c r="G158" i="1" s="1"/>
  <c r="G91" i="1" s="1"/>
  <c r="M40" i="1"/>
  <c r="L615" i="1"/>
  <c r="M615" i="1" s="1"/>
  <c r="H319" i="1"/>
  <c r="H279" i="1" s="1"/>
  <c r="J171" i="1"/>
  <c r="J170" i="1" s="1"/>
  <c r="J158" i="1" s="1"/>
  <c r="J91" i="1" s="1"/>
  <c r="F319" i="1"/>
  <c r="F279" i="1" s="1"/>
  <c r="I279" i="1"/>
  <c r="J319" i="1"/>
  <c r="J279" i="1" s="1"/>
  <c r="M304" i="1"/>
  <c r="M292" i="1"/>
  <c r="M455" i="1"/>
  <c r="M109" i="1"/>
  <c r="M454" i="1"/>
  <c r="M159" i="1"/>
  <c r="H171" i="1"/>
  <c r="H170" i="1" s="1"/>
  <c r="H158" i="1" s="1"/>
  <c r="H91" i="1" s="1"/>
  <c r="M92" i="1"/>
  <c r="L280" i="1"/>
  <c r="M291" i="1"/>
  <c r="L171" i="1"/>
  <c r="M172" i="1"/>
  <c r="M526" i="1"/>
  <c r="K525" i="1"/>
  <c r="K504" i="1" s="1"/>
  <c r="K27" i="1"/>
  <c r="M94" i="1"/>
  <c r="M138" i="1"/>
  <c r="L137" i="1"/>
  <c r="M137" i="1" s="1"/>
  <c r="M323" i="1"/>
  <c r="L504" i="1"/>
  <c r="F7" i="1" l="1"/>
  <c r="K279" i="1"/>
  <c r="H7" i="1"/>
  <c r="H6" i="1" s="1"/>
  <c r="J7" i="1"/>
  <c r="J6" i="1" s="1"/>
  <c r="I7" i="1"/>
  <c r="I6" i="1" s="1"/>
  <c r="G7" i="1"/>
  <c r="G6" i="1" s="1"/>
  <c r="F6" i="1"/>
  <c r="L354" i="1"/>
  <c r="L351" i="1" s="1"/>
  <c r="M525" i="1"/>
  <c r="M504" i="1"/>
  <c r="M280" i="1"/>
  <c r="K8" i="1"/>
  <c r="M27" i="1"/>
  <c r="L170" i="1"/>
  <c r="M171" i="1"/>
  <c r="M354" i="1" l="1"/>
  <c r="L158" i="1"/>
  <c r="M170" i="1"/>
  <c r="K7" i="1"/>
  <c r="K6" i="1" s="1"/>
  <c r="M8" i="1"/>
  <c r="L350" i="1"/>
  <c r="M351" i="1"/>
  <c r="M350" i="1" l="1"/>
  <c r="L319" i="1"/>
  <c r="M158" i="1"/>
  <c r="L91" i="1"/>
  <c r="M319" i="1" l="1"/>
  <c r="L279" i="1"/>
  <c r="M279" i="1" s="1"/>
  <c r="M91" i="1"/>
  <c r="L7" i="1"/>
  <c r="M7" i="1" l="1"/>
  <c r="L6" i="1"/>
  <c r="M6" i="1" s="1"/>
</calcChain>
</file>

<file path=xl/sharedStrings.xml><?xml version="1.0" encoding="utf-8"?>
<sst xmlns="http://schemas.openxmlformats.org/spreadsheetml/2006/main" count="2747" uniqueCount="973">
  <si>
    <t>DEPARTAMENTO DE ANTIOQUIA</t>
  </si>
  <si>
    <t>SECRETARIA DE HACIENDA</t>
  </si>
  <si>
    <t xml:space="preserve">EJECUCION DE INGRESOS PRESUPUESTADOS </t>
  </si>
  <si>
    <t>ACUMULADOS AL MES DE DICIEMBRE DE  2014</t>
  </si>
  <si>
    <t>PosPre</t>
  </si>
  <si>
    <t>Fondo</t>
  </si>
  <si>
    <t>CeGestor</t>
  </si>
  <si>
    <t>Descripción</t>
  </si>
  <si>
    <t>Descripción  Fondos</t>
  </si>
  <si>
    <t>Presupuesto Inicial</t>
  </si>
  <si>
    <t>Devoluciones</t>
  </si>
  <si>
    <t>Suplementos</t>
  </si>
  <si>
    <t>Presupuesto Actual</t>
  </si>
  <si>
    <t>%EJEC</t>
  </si>
  <si>
    <t>T-I</t>
  </si>
  <si>
    <t>INGRESOS TOTALES</t>
  </si>
  <si>
    <t>T-I.A</t>
  </si>
  <si>
    <t>INGRESOS CORRIENTES</t>
  </si>
  <si>
    <t>T-I.A.1</t>
  </si>
  <si>
    <t xml:space="preserve">TRIBUTARIOS </t>
  </si>
  <si>
    <t>T-I.A.1.2</t>
  </si>
  <si>
    <t>Vehículos Automotores</t>
  </si>
  <si>
    <t>T-I.A.1.2.1</t>
  </si>
  <si>
    <t>0-1010</t>
  </si>
  <si>
    <t>1114</t>
  </si>
  <si>
    <t>Vehículos Automotores
 Vigencia Actual</t>
  </si>
  <si>
    <t>FONDOS COMUNES  </t>
  </si>
  <si>
    <t>0-2521</t>
  </si>
  <si>
    <t>Vehículos Automotores Vigencia Actual</t>
  </si>
  <si>
    <t>20% VEHÍCULOS AUTOMOTORES MUNICIPIOS    </t>
  </si>
  <si>
    <t>0-2522</t>
  </si>
  <si>
    <t>SOBRETASA AMBIENTAL 1% ICLD</t>
  </si>
  <si>
    <t>T-I.A.1.2.2</t>
  </si>
  <si>
    <t>Vehículos Automotores Vigencias Anteriores</t>
  </si>
  <si>
    <t>20% VEHÍCULOS AUTOMOTORES
 MUNICIPIOS    </t>
  </si>
  <si>
    <t>T-I.A.1.11</t>
  </si>
  <si>
    <t>Impuesto a ganadores de sorteos ordinarios y extraordinarios</t>
  </si>
  <si>
    <t>0-2611</t>
  </si>
  <si>
    <t>1116</t>
  </si>
  <si>
    <t>RENTAS CEDIDAS DIFERENTES A LEY 643     </t>
  </si>
  <si>
    <t>0-2612</t>
  </si>
  <si>
    <t>RENTAS CEDIDAS LEY 643</t>
  </si>
  <si>
    <t>T-I.A.1.12</t>
  </si>
  <si>
    <t>Impuesto de loterías foráneas</t>
  </si>
  <si>
    <t>T-I.A.1.13</t>
  </si>
  <si>
    <t>Impuesto de Registro</t>
  </si>
  <si>
    <t>0-2480</t>
  </si>
  <si>
    <t>FONPET </t>
  </si>
  <si>
    <t>0-2514</t>
  </si>
  <si>
    <t>CUOTAS PARTES MESADAS PEN-IMP DE REG.10%</t>
  </si>
  <si>
    <t>T-I.A.1.14</t>
  </si>
  <si>
    <t>Impuesto al consumo de licores, vinos, aperitivos y similares</t>
  </si>
  <si>
    <t>T-I.A.1.14.1</t>
  </si>
  <si>
    <t>Impuesto al consumo de licores</t>
  </si>
  <si>
    <t>T-I.A.1.14.1.1.1</t>
  </si>
  <si>
    <t>0-2110</t>
  </si>
  <si>
    <t>Impuesto al consumo de licores de libre destinación producidos en el departamento</t>
  </si>
  <si>
    <t>AL FONDO DE LA VIVIENDA (0.75%)</t>
  </si>
  <si>
    <t>T-I.A.1.14.1.1.2</t>
  </si>
  <si>
    <t>Impuesto al consumo de licores de libre destinación de producción nacional</t>
  </si>
  <si>
    <t>T-I.A.1.14.1.1.3</t>
  </si>
  <si>
    <t>Impuesto al consumo de licores de libre destinación de producción extranjera</t>
  </si>
  <si>
    <t>T-I.A.1.14.1.2</t>
  </si>
  <si>
    <t>Impuesto al consumo de licores con destinación a salud</t>
  </si>
  <si>
    <t>T-I.A.1.14.1.2.1</t>
  </si>
  <si>
    <t>Impuesto al consumo de licores con destinación a salud producidos en el departamento</t>
  </si>
  <si>
    <t>T-I.A.1.14.1.2.2</t>
  </si>
  <si>
    <t>Impuesto al consumo de licores con destinación a salud de producción nacional</t>
  </si>
  <si>
    <t>T-I.A.1.14.1.2.3</t>
  </si>
  <si>
    <t>Impuesto al consumo de licores con destinación a salud de producción extranjera</t>
  </si>
  <si>
    <t>T-I.A.1.14.2</t>
  </si>
  <si>
    <t>Impuesto al consumo de vinos, aperitivos y similares</t>
  </si>
  <si>
    <t>T-I.A.1.14.2.1</t>
  </si>
  <si>
    <t>Impuesto al consumo de vinos, aperitivos y similares de libre destinación</t>
  </si>
  <si>
    <t>T-I.A.1.14.2.1.1</t>
  </si>
  <si>
    <t>Impuesto al consumo de vinos, aperitivos y similares de libre destinación de producción nacional</t>
  </si>
  <si>
    <t>T-I.A.1.14.2.1.2</t>
  </si>
  <si>
    <t>Impuesto al consumo de vinos, aperitivos y similares de libre destinación de producción extranjera</t>
  </si>
  <si>
    <t>0-3142</t>
  </si>
  <si>
    <t>T-I.A.1.15.1</t>
  </si>
  <si>
    <t>IVA licores, vinos, aperitivos y similares - salud</t>
  </si>
  <si>
    <t>IVA CED LICO LEY 788/2002(SALUD - VINOS)</t>
  </si>
  <si>
    <t>T-I.A.1.15.2</t>
  </si>
  <si>
    <t>0-3141</t>
  </si>
  <si>
    <t>IVA licores, vinos aperitivos y similares - deporte</t>
  </si>
  <si>
    <t>IVA Ced Lic LEY 788 DE 2002(DEPORTES)   </t>
  </si>
  <si>
    <t>T-I.A.1.16</t>
  </si>
  <si>
    <t>Impuesto al Consumo Cerveza</t>
  </si>
  <si>
    <t>T-I.A.1.16.1</t>
  </si>
  <si>
    <t>Impuesto al Consumo Cerveza de producción Nacional</t>
  </si>
  <si>
    <t>T-I.A.1.16.2</t>
  </si>
  <si>
    <t>Impuesto al Consumo Cerveza de producción extranjera</t>
  </si>
  <si>
    <t>T-I.A.1.17</t>
  </si>
  <si>
    <t>Impuesto al consumo con destino a salud / IVA cerveza salud</t>
  </si>
  <si>
    <t>T-I.A.1.17.1</t>
  </si>
  <si>
    <t>Impuesto al consumo con destino a salud / IVA cerveza salud de producción nacional</t>
  </si>
  <si>
    <t>T-I.A.1.17.2</t>
  </si>
  <si>
    <t>Impuesto al consumo con destino a salud / IVA cerveza salud de producción extranjera</t>
  </si>
  <si>
    <t>T-I.A.1.18</t>
  </si>
  <si>
    <t>Impuesto Al Consumo De Cigarrillos y Tabaco</t>
  </si>
  <si>
    <t>T-I.A.1.18.1</t>
  </si>
  <si>
    <t>Impuesto Al Consumo De Cigarrillos y Tabaco de libre destinación</t>
  </si>
  <si>
    <t>T-I.A.1.18.1.1</t>
  </si>
  <si>
    <t>Impuesto Al Consumo De Cigarrillos y Tabaco de libre destinación de producción Nacional</t>
  </si>
  <si>
    <t>T-I.A.1.18.1.2</t>
  </si>
  <si>
    <t>Impuesto Al Consumo De Cigarrillos y Tabaco de libre destinación de producción extranjera</t>
  </si>
  <si>
    <t>T-I.A.1.18.2</t>
  </si>
  <si>
    <t>Impuesto al consumo con destino a salud / Sobretasa al consumo de cigarrillo y tabaco</t>
  </si>
  <si>
    <t>T-I.A.1.18.2.1</t>
  </si>
  <si>
    <t>Impuesto al consumo con destino a salud / Sobretasa al consumo de cigarrillo y tabaco de productos nacionales</t>
  </si>
  <si>
    <t>T-I.A.1.18.2.2</t>
  </si>
  <si>
    <t>Impuesto al consumo con destino a salud / Sobretasa al consumo de cigarrillo y tabaco de productos extranjeros</t>
  </si>
  <si>
    <t>T-I.A.1.24</t>
  </si>
  <si>
    <t>Degüello de ganado mayor</t>
  </si>
  <si>
    <t>0-2090</t>
  </si>
  <si>
    <t>0-2091</t>
  </si>
  <si>
    <t>DEGUELLO 70% DEL 90% (DEPARTAMENTO)     </t>
  </si>
  <si>
    <t>0-2092</t>
  </si>
  <si>
    <t>DEGUELLO 10% DEL 90% (Fdo Esp. Rentas)  </t>
  </si>
  <si>
    <t>T-I.A.1.26</t>
  </si>
  <si>
    <t>Sobretasa a la Gasolina</t>
  </si>
  <si>
    <t>0-2520</t>
  </si>
  <si>
    <t>5%SOBRETASA A LA GASOLINA FondoSubsSobre</t>
  </si>
  <si>
    <t>T-I.A.1.28</t>
  </si>
  <si>
    <t>Estampillas</t>
  </si>
  <si>
    <t>T-I.A.1.28.1</t>
  </si>
  <si>
    <t>0-2471</t>
  </si>
  <si>
    <t>Estampilla para el bienestar del Adulto Mayor</t>
  </si>
  <si>
    <t>20% ESTAMPILLAS </t>
  </si>
  <si>
    <t>0-2620</t>
  </si>
  <si>
    <t>ESTAMPILLA CENTRO BIENESTAR DEL ANCIANO </t>
  </si>
  <si>
    <t>T-I.A.1.28.2</t>
  </si>
  <si>
    <t>0-2030</t>
  </si>
  <si>
    <t>EstampillasPro Electrificación Rural</t>
  </si>
  <si>
    <t>ESTAMPILLA PROELECTRIFICACION  </t>
  </si>
  <si>
    <t>T-I.A.1.28.5</t>
  </si>
  <si>
    <t>0-2020</t>
  </si>
  <si>
    <t>Estampillas Prodesarrollo Departamental</t>
  </si>
  <si>
    <t>ESTAMPILLA PRODESARROLLO </t>
  </si>
  <si>
    <t>1133</t>
  </si>
  <si>
    <t>T-I.A.1.28.7</t>
  </si>
  <si>
    <t>EstampillasProhospitales Universitarios y otras estampillas Pro hospitales</t>
  </si>
  <si>
    <t>0-2630</t>
  </si>
  <si>
    <t>ESTAMPILLA PROHOSPITALES </t>
  </si>
  <si>
    <t>T-I.A.1.30</t>
  </si>
  <si>
    <t>Contribución sobre Contratos de Obras Públicas</t>
  </si>
  <si>
    <t>0-2170</t>
  </si>
  <si>
    <t>CONTRIBUCION ESPECIAL DE SEGURIDAD</t>
  </si>
  <si>
    <t>T-I.A.2</t>
  </si>
  <si>
    <t>NO TRIBUTARIOS</t>
  </si>
  <si>
    <t>T-I.A.2.1</t>
  </si>
  <si>
    <t>Tasas y Derechos</t>
  </si>
  <si>
    <t>T-I.A.2.1.1</t>
  </si>
  <si>
    <t>0-2160</t>
  </si>
  <si>
    <t>Peajes</t>
  </si>
  <si>
    <t>INGRESOS POR PEAJES   </t>
  </si>
  <si>
    <t>T-I.A.2.1.11</t>
  </si>
  <si>
    <t>Derechos de explotación de juegos de suerte y azar</t>
  </si>
  <si>
    <t>T-I.A.2.1.11.2</t>
  </si>
  <si>
    <t>Juego de loterías</t>
  </si>
  <si>
    <t>T-I.A.2.1.11.3</t>
  </si>
  <si>
    <t>Juegos de apuestas permanentes o chance</t>
  </si>
  <si>
    <t>T-I.A.2.1.11.4</t>
  </si>
  <si>
    <t>Juegos de suerte y azar promocionales</t>
  </si>
  <si>
    <t>T-I.A.2.1.11.8</t>
  </si>
  <si>
    <t>Juegos de suerte y azar novedosos</t>
  </si>
  <si>
    <t>T-I.A.2.1.11.8.1</t>
  </si>
  <si>
    <t xml:space="preserve">Lotería instantánea y lotto </t>
  </si>
  <si>
    <t>T-I.A.2.1.11.8.2</t>
  </si>
  <si>
    <t>Juegos Novedosos - Súper Astro</t>
  </si>
  <si>
    <t>1-2624</t>
  </si>
  <si>
    <t xml:space="preserve"> Juego Súper Ast</t>
  </si>
  <si>
    <t>JUEGOS NOV.SUPERAST</t>
  </si>
  <si>
    <t>T-I.A.2.1.12</t>
  </si>
  <si>
    <t>Otras Tasas (desagregar o especificar)</t>
  </si>
  <si>
    <t>0-2606</t>
  </si>
  <si>
    <t>LICENCIAS RAYOS X     </t>
  </si>
  <si>
    <t>0-2608</t>
  </si>
  <si>
    <t>FONDO ROTATORIO DE ESTUPEFACIENTES</t>
  </si>
  <si>
    <t>0-2613</t>
  </si>
  <si>
    <t>RENTAS CEDIDAS -% LIBRE DESTINACION     </t>
  </si>
  <si>
    <t>T-I.A.2.1.90</t>
  </si>
  <si>
    <t>T-I.A.2.2</t>
  </si>
  <si>
    <t>Multas y sanciones</t>
  </si>
  <si>
    <t>T-I.A.2.2.1</t>
  </si>
  <si>
    <t>0-2290</t>
  </si>
  <si>
    <t>Multas de Tránsito y Transporte</t>
  </si>
  <si>
    <t>PLANES DE TRANSITO Y SEGURIDAD VIAL     </t>
  </si>
  <si>
    <t>T-I.A.2.2.2</t>
  </si>
  <si>
    <t>Multas de Control Fiscal</t>
  </si>
  <si>
    <t>T-I.A.2.2.4</t>
  </si>
  <si>
    <t xml:space="preserve">Multas de Gobierno </t>
  </si>
  <si>
    <t>T-I.A.2.2.4.5</t>
  </si>
  <si>
    <t>Otras multas de gobierno</t>
  </si>
  <si>
    <t>T-I.A.2.2.5</t>
  </si>
  <si>
    <t>Intereses moratorios</t>
  </si>
  <si>
    <t>T-I.A.2.2.5.4</t>
  </si>
  <si>
    <t>Intereses mora Sobretasa Gasolina</t>
  </si>
  <si>
    <t>5%SobTasaGasoFondoS</t>
  </si>
  <si>
    <t>T-I.A.2.2.5.5</t>
  </si>
  <si>
    <t>Vehículos automotores-Intereses</t>
  </si>
  <si>
    <t>T-I.A.2.2.5.9</t>
  </si>
  <si>
    <t>Otros intereses de origen tributario</t>
  </si>
  <si>
    <t>0-2070</t>
  </si>
  <si>
    <t>FONDO PARA PROMACION DE PROY PRODUCTIVOS</t>
  </si>
  <si>
    <t>0-2150</t>
  </si>
  <si>
    <t>CONTRIBUCIÓN POR VALORIZACIÓN  </t>
  </si>
  <si>
    <t>T-I.A.2.2.5.10</t>
  </si>
  <si>
    <t>Otros intereses de origen no tributario</t>
  </si>
  <si>
    <t>T-I.A.2.2.6</t>
  </si>
  <si>
    <t>Sanciones tributarias</t>
  </si>
  <si>
    <t>T-I.A.2.2.6.3</t>
  </si>
  <si>
    <t>Sanciones Tributarias Sobretasa Gasolina</t>
  </si>
  <si>
    <t>T-I.A.2.2.6.4</t>
  </si>
  <si>
    <t>Vehículos automotores-Sanción</t>
  </si>
  <si>
    <t>T-I.A.2.2.15</t>
  </si>
  <si>
    <t>Otras Multas y sanciones</t>
  </si>
  <si>
    <t>0-1011</t>
  </si>
  <si>
    <t>REC CAP PROP INV DEU</t>
  </si>
  <si>
    <t>T-I.A.2.3</t>
  </si>
  <si>
    <t>Contribuciones</t>
  </si>
  <si>
    <t>T-I.A.2.3.1</t>
  </si>
  <si>
    <t>Contribución de Valorización</t>
  </si>
  <si>
    <t>T-I.A.2.3.1.1</t>
  </si>
  <si>
    <t>Contribución de Valorización Vigencia Actual</t>
  </si>
  <si>
    <t>T-I.A.2.3.1.2</t>
  </si>
  <si>
    <t>Contribución de Valorización Vigencias Anteriores</t>
  </si>
  <si>
    <t>T-I.A.2.4</t>
  </si>
  <si>
    <t>Venta de bienes y servicios</t>
  </si>
  <si>
    <t>T-I.A.2.4.7</t>
  </si>
  <si>
    <t>0-2140</t>
  </si>
  <si>
    <t>Servicios educativos</t>
  </si>
  <si>
    <t>COMERCIALIZACION BIENES Y SERVICIOS EDUC</t>
  </si>
  <si>
    <t>T-I.A.2.4.8.1</t>
  </si>
  <si>
    <t>Servicios de salud y previsión social</t>
  </si>
  <si>
    <t>T-I.A.2.4.8.2</t>
  </si>
  <si>
    <t>Venta de medicamentos controlados</t>
  </si>
  <si>
    <t>T-I.A.2.4.9</t>
  </si>
  <si>
    <t>Servicios de Transito y Trasporte</t>
  </si>
  <si>
    <t>T-I.A.2.4.10</t>
  </si>
  <si>
    <t>Otros Ingresos de venta de Bienes y Servicios diferente a la venta de activos</t>
  </si>
  <si>
    <t>0-2175</t>
  </si>
  <si>
    <t>APOSTILLA-O.13/2009 25%FSEG-25% INFRyFTO</t>
  </si>
  <si>
    <t>0-2513</t>
  </si>
  <si>
    <t>SERVICIOS SEGUIMIEN CONT TITULOS MINEROS</t>
  </si>
  <si>
    <t>T-I.A.2.5</t>
  </si>
  <si>
    <t>Rentas contractuales</t>
  </si>
  <si>
    <t>T-I.A.2.5.1</t>
  </si>
  <si>
    <t>Arrendamientos</t>
  </si>
  <si>
    <t>T-I.A.2.6</t>
  </si>
  <si>
    <t>Transferencias</t>
  </si>
  <si>
    <t>T-I.A.2.6.1</t>
  </si>
  <si>
    <t>Transferencias de libre destinación</t>
  </si>
  <si>
    <t>T-I.A.2.6.1.3</t>
  </si>
  <si>
    <t>Cuota de Fiscalización</t>
  </si>
  <si>
    <t>0-1012</t>
  </si>
  <si>
    <t>DE CUOTAS DE FISCALIZACION     </t>
  </si>
  <si>
    <t>T-I.A.2.6.1.3.1</t>
  </si>
  <si>
    <t>Proveniente de Empresas Industriales y Comerciales, Sociales del estado y de servicios públicos</t>
  </si>
  <si>
    <t>T-I.A.2.6.1.3.2</t>
  </si>
  <si>
    <t>Provenientes de Establecimientos públicos</t>
  </si>
  <si>
    <t>T-I.A.2.6.1.3.3</t>
  </si>
  <si>
    <t>De otras entidades</t>
  </si>
  <si>
    <t>T-I.A.2.6.1.5</t>
  </si>
  <si>
    <t>Cuotas partes pensiónales</t>
  </si>
  <si>
    <t>0-2512</t>
  </si>
  <si>
    <t>CUOTAS  PARTES  MESADA PENSIONAL</t>
  </si>
  <si>
    <t>1-2512</t>
  </si>
  <si>
    <t>T-I.A.2.6.2</t>
  </si>
  <si>
    <t>Trasferencias para Inversión</t>
  </si>
  <si>
    <t>T-I.A.2.6.2.1</t>
  </si>
  <si>
    <t>Del Nivel Nacional</t>
  </si>
  <si>
    <t>T-I.A.2.6.2.1.1</t>
  </si>
  <si>
    <t>Sistema General de Participaciones</t>
  </si>
  <si>
    <t>T-I.A.2.6.2.1.1.1</t>
  </si>
  <si>
    <t>Sistema General de Participaciones -Educación</t>
  </si>
  <si>
    <t>T-I.A.2.6.2.1.1.1.1</t>
  </si>
  <si>
    <t>S. G. P. Educación - Prestación de servicios</t>
  </si>
  <si>
    <t>0-3010</t>
  </si>
  <si>
    <t>SGP - EDUCACION </t>
  </si>
  <si>
    <t>1-3010</t>
  </si>
  <si>
    <t>T-I.A.2.6.2.1.1.1.2</t>
  </si>
  <si>
    <t>S. G. P. Educación - Cancelaciones</t>
  </si>
  <si>
    <t>T-I.A.2.6.2.1.1.2</t>
  </si>
  <si>
    <t>Sistema General de Participaciones -Salud-</t>
  </si>
  <si>
    <t>T-I.A.2.6.2.1.1.2.2</t>
  </si>
  <si>
    <t>0-3033</t>
  </si>
  <si>
    <t>S. G. P. Salud - Salud Publica</t>
  </si>
  <si>
    <t>SGP - SALUD - SALUD PUBLICA    </t>
  </si>
  <si>
    <t>T-I.A.2.6.2.1.1.2.3</t>
  </si>
  <si>
    <t>0-3031</t>
  </si>
  <si>
    <t>S. G. P. Salud - Complemento Prestación de servicios a población pobre no afiliada ( municipios certificados )</t>
  </si>
  <si>
    <t>SGP - SALUD - OFERTA  </t>
  </si>
  <si>
    <t>T-I.A.2.6.2.1.1.2.4</t>
  </si>
  <si>
    <t>1-3034</t>
  </si>
  <si>
    <t>S. G. P. Salud - Aportes Patronales (Sin situación de fondos) (Municipios certificados)</t>
  </si>
  <si>
    <t>SGP SALUD APORTES PATR SIN SITUAC FONDOS</t>
  </si>
  <si>
    <t>T-I.A.2.6.2.1.1.5</t>
  </si>
  <si>
    <t>Participación para  Agua Potable y Saneamiento Básico</t>
  </si>
  <si>
    <t>T-I.A.2.6.2.1.1.5.2</t>
  </si>
  <si>
    <t>0-3048</t>
  </si>
  <si>
    <t>Participación para  Agua Potable y Saneamiento Básico - Municipios Descertificados</t>
  </si>
  <si>
    <t>SGP-APSA-ANGELOPOLIS</t>
  </si>
  <si>
    <t>0-3049</t>
  </si>
  <si>
    <t>SGP-APSA-ANZA</t>
  </si>
  <si>
    <t>0-3050</t>
  </si>
  <si>
    <t>SGP-APSA-ARGELIA</t>
  </si>
  <si>
    <t>0-3051</t>
  </si>
  <si>
    <t>SGP-APSA-CISNEROS</t>
  </si>
  <si>
    <t>0-3052</t>
  </si>
  <si>
    <t>SGP-APSA-GOMEZ PLATA</t>
  </si>
  <si>
    <t>0-3053</t>
  </si>
  <si>
    <t>SGP-APSA-MURINDO</t>
  </si>
  <si>
    <t>0-3054</t>
  </si>
  <si>
    <t>SGP-APSA-VIGIA DEL F</t>
  </si>
  <si>
    <t>0-3055</t>
  </si>
  <si>
    <t>SGP-APSA-ZARAGOZA</t>
  </si>
  <si>
    <t>0-3056</t>
  </si>
  <si>
    <t>SGP-APSA-TOLEDO</t>
  </si>
  <si>
    <t>0-3057</t>
  </si>
  <si>
    <t>SGP-APSA-URAMITA</t>
  </si>
  <si>
    <t>0-3058</t>
  </si>
  <si>
    <t>SGP-APSA-CALDAS</t>
  </si>
  <si>
    <t>0-3059</t>
  </si>
  <si>
    <t>SGP-APSA-PTO BERRIO</t>
  </si>
  <si>
    <t>0-3060</t>
  </si>
  <si>
    <t>SGP-APSA-CACERES</t>
  </si>
  <si>
    <t>0-3061</t>
  </si>
  <si>
    <t>SGP-APSA-ENVIGADO</t>
  </si>
  <si>
    <t>0-3062</t>
  </si>
  <si>
    <t>SGP-APSA-NARIÑO</t>
  </si>
  <si>
    <t>0-3064</t>
  </si>
  <si>
    <t>SGP-APSA-SOPETRAN</t>
  </si>
  <si>
    <t>0-3065</t>
  </si>
  <si>
    <t>SGP-APSA-TARAZA</t>
  </si>
  <si>
    <t>0-3066</t>
  </si>
  <si>
    <t>SGP-APSB-ABRIAQUÍ</t>
  </si>
  <si>
    <t>0-3067</t>
  </si>
  <si>
    <t>SGP-APSB-ALEJANDRIA</t>
  </si>
  <si>
    <t>0-3068</t>
  </si>
  <si>
    <t>SGP-APSB-MPIO DESCERT-ARMENIA</t>
  </si>
  <si>
    <t>0-3069</t>
  </si>
  <si>
    <t>SGP-APSB-MUTATÁ</t>
  </si>
  <si>
    <t>0-3070</t>
  </si>
  <si>
    <t>SGP-APSB-MPIO DESCERT-OLAYA</t>
  </si>
  <si>
    <t>0-3071</t>
  </si>
  <si>
    <t>SGP-APSB-MPIO DESCERT-CAICEDO</t>
  </si>
  <si>
    <t>0-3072</t>
  </si>
  <si>
    <t>SGP-APSB-CAMPAMENTO</t>
  </si>
  <si>
    <t>0-3073</t>
  </si>
  <si>
    <t>SGP-APSB-MPIO DESCERT-TURBO</t>
  </si>
  <si>
    <t>0-3074</t>
  </si>
  <si>
    <t>SGP-APSB-MPIO DESCERT-NECHI</t>
  </si>
  <si>
    <t>0-3075</t>
  </si>
  <si>
    <t>SGP-APSB-S.FRANCISCO</t>
  </si>
  <si>
    <t>0-3076</t>
  </si>
  <si>
    <t>SGP-APSB-MPIO DESCERT-TÁMESIS</t>
  </si>
  <si>
    <t>T-I.A.2.6.2.1.1.5.1</t>
  </si>
  <si>
    <t>1-3040</t>
  </si>
  <si>
    <t xml:space="preserve">Participación para  Agua Potable y Saneamiento Básico </t>
  </si>
  <si>
    <t>SGP-APSA-</t>
  </si>
  <si>
    <t>0-3077</t>
  </si>
  <si>
    <t>SGP-APSB-SAN J.DE LA</t>
  </si>
  <si>
    <t>1-3048</t>
  </si>
  <si>
    <t>1-3049</t>
  </si>
  <si>
    <t>1-3054</t>
  </si>
  <si>
    <t>1-3066</t>
  </si>
  <si>
    <t>1-3069</t>
  </si>
  <si>
    <t>1-3071</t>
  </si>
  <si>
    <t>1-3075</t>
  </si>
  <si>
    <t>T-I.A.2.6.2.1.5</t>
  </si>
  <si>
    <t>IVA telefonía celular</t>
  </si>
  <si>
    <t>0-3131</t>
  </si>
  <si>
    <t>IVA CedTelCel L788/02 DR1717/03(DEP,CUL)</t>
  </si>
  <si>
    <t>0-3132</t>
  </si>
  <si>
    <t>IVA CedTelCel L788/02 DR1717/03 DEPORTE </t>
  </si>
  <si>
    <t>T-I.A.2.6.2.1.6</t>
  </si>
  <si>
    <t>Sobretasa al ACPM</t>
  </si>
  <si>
    <t>0-3120</t>
  </si>
  <si>
    <t>SOBRETASA AL ACPM     </t>
  </si>
  <si>
    <t>0-3103</t>
  </si>
  <si>
    <t>REGALIAS     </t>
  </si>
  <si>
    <t>T-I.A.2.6.2.1.8</t>
  </si>
  <si>
    <t>Otras Transferencias del Nivel Nacional para inversión</t>
  </si>
  <si>
    <t>T-I.A.2.6.2.1.8.1</t>
  </si>
  <si>
    <t>En Salud</t>
  </si>
  <si>
    <t>0-2621</t>
  </si>
  <si>
    <t>COMPENSACION LEY 1393 DE 2011</t>
  </si>
  <si>
    <t>0-3151</t>
  </si>
  <si>
    <t>PROGRAMA MALARIA</t>
  </si>
  <si>
    <t>0-3152</t>
  </si>
  <si>
    <t>0-3153</t>
  </si>
  <si>
    <t>TUBERCULOSIS </t>
  </si>
  <si>
    <t>0-3154</t>
  </si>
  <si>
    <t>PROGRAMA DESPLAZADOS  </t>
  </si>
  <si>
    <t>0-3161</t>
  </si>
  <si>
    <t>PROGRAMA CONTROL ELIMINACION LEPRA</t>
  </si>
  <si>
    <t>T-I.A.2.6.2.1.8.1.10</t>
  </si>
  <si>
    <t>Otras Transferencias del Nivel Nacional para inversión en Salud</t>
  </si>
  <si>
    <t>0-3150</t>
  </si>
  <si>
    <t>CNV MINISTERIO DE LA PROTECCION SOCIAL  </t>
  </si>
  <si>
    <t>0-3163</t>
  </si>
  <si>
    <t>PROGRAMA NACION DISCAPACIDAD   </t>
  </si>
  <si>
    <t>T-I.A.2.6.2.1.8.2.1</t>
  </si>
  <si>
    <t>0-4583</t>
  </si>
  <si>
    <t>Ejecución de proyectos</t>
  </si>
  <si>
    <t xml:space="preserve"> L21/82 R17905/14 EDU</t>
  </si>
  <si>
    <t>0-4776</t>
  </si>
  <si>
    <t>CVN.1262 MINEDUCAC.</t>
  </si>
  <si>
    <t>T-I.A.2.6.2.1.8.2.3</t>
  </si>
  <si>
    <t>0-3184</t>
  </si>
  <si>
    <t>Alimentación Escolar-LEY1450</t>
  </si>
  <si>
    <t>CV0914/2013ALIM.ESCO</t>
  </si>
  <si>
    <t>0-3188</t>
  </si>
  <si>
    <t>MINEDUCACIÓN-MANA</t>
  </si>
  <si>
    <t>T-I.A.2.6.2.1.8.3</t>
  </si>
  <si>
    <t>En otros sectores</t>
  </si>
  <si>
    <t>0-4598</t>
  </si>
  <si>
    <t>PROGRAMAS MINEROS DELEGACION MINMINAS   </t>
  </si>
  <si>
    <t>0-4712</t>
  </si>
  <si>
    <t>ACUERDO 043-2008 CONS.ASESOR REG-F.N.R. </t>
  </si>
  <si>
    <t>T-I.A.2.6.2.1.8.90</t>
  </si>
  <si>
    <t>Otras Transferencias-InvNal-Otros Sectores</t>
  </si>
  <si>
    <t>T-I.A.2.6.2.4</t>
  </si>
  <si>
    <t>Del Nivel municipal</t>
  </si>
  <si>
    <t>T-I.A.2.6.2.4.1</t>
  </si>
  <si>
    <t>0-2616</t>
  </si>
  <si>
    <t>Saldos de liquidación de contratos del régimen subsidiado</t>
  </si>
  <si>
    <t>REC-COFINANC-NIVEL-CENTRAL MPAL</t>
  </si>
  <si>
    <t>T-I.A.2.6.2.5</t>
  </si>
  <si>
    <t>Sector Descentralizado</t>
  </si>
  <si>
    <t>T-I.A.2.6.2.5.1</t>
  </si>
  <si>
    <t>0-3186</t>
  </si>
  <si>
    <t>Nacional</t>
  </si>
  <si>
    <t>NACIONAL</t>
  </si>
  <si>
    <t>T-I.A.2.6.2.5.2</t>
  </si>
  <si>
    <t>0-4755</t>
  </si>
  <si>
    <t>Departamental</t>
  </si>
  <si>
    <t>CV.INTER. ASOC.2012-AS-130089 DPTO-BENEF</t>
  </si>
  <si>
    <t>T-I.A.2.6.2.6</t>
  </si>
  <si>
    <t>0-4781</t>
  </si>
  <si>
    <t>Sector Privado</t>
  </si>
  <si>
    <t>CONV.AS.2014AS180002</t>
  </si>
  <si>
    <t>T-I.A.2.7</t>
  </si>
  <si>
    <t>Otros Ingresos No Tributarios</t>
  </si>
  <si>
    <t>T-I.A.2.7.1</t>
  </si>
  <si>
    <t>Operaciones comerciales</t>
  </si>
  <si>
    <t>Sobretasa Ambiental 1% ICLD</t>
  </si>
  <si>
    <t>T-I.A.2.7.4</t>
  </si>
  <si>
    <t>Premios de juegos de suerte y azar no reclamados</t>
  </si>
  <si>
    <t>T-I.A.2.7.4.1</t>
  </si>
  <si>
    <t>Premios de juegos de suerte y azar no reclamados - juego de loterías</t>
  </si>
  <si>
    <t>T-I.A.2.7.10</t>
  </si>
  <si>
    <t>Otros no tributarios</t>
  </si>
  <si>
    <t>0-2060</t>
  </si>
  <si>
    <t>FDO ROT PRESTAMOS DE CALAMIDAD DOMESTICA</t>
  </si>
  <si>
    <t>0-2120</t>
  </si>
  <si>
    <t>CUOTAS BENEFICIARIOS FONDO DE VIVIENDA  </t>
  </si>
  <si>
    <t>0-2130</t>
  </si>
  <si>
    <t>LICENCIAS DE MOVILIZACION ICA  </t>
  </si>
  <si>
    <t>0-2350</t>
  </si>
  <si>
    <t>FDO ESPECIAL RENTAS   </t>
  </si>
  <si>
    <t>0-2360</t>
  </si>
  <si>
    <t>APORTE PUBLICITARIO   </t>
  </si>
  <si>
    <t>0-2370</t>
  </si>
  <si>
    <t>APORTE INSTITUCIONAL  </t>
  </si>
  <si>
    <t>0-2430</t>
  </si>
  <si>
    <t>APORTE PUBLICITARIO ANTIOQUIA  </t>
  </si>
  <si>
    <t>0-2601</t>
  </si>
  <si>
    <t>FONDO DE BIENESTAR SOCIAL</t>
  </si>
  <si>
    <t>0-2603</t>
  </si>
  <si>
    <t>FONDO VIVIENDA DSSA   </t>
  </si>
  <si>
    <t>0-2614</t>
  </si>
  <si>
    <t>RECOBROS     </t>
  </si>
  <si>
    <t>1-2622</t>
  </si>
  <si>
    <t>Fonpet Lotto en Linea</t>
  </si>
  <si>
    <t>T-I.B</t>
  </si>
  <si>
    <t>INGRESOS DE CAPITAL</t>
  </si>
  <si>
    <t>T-I.B.1</t>
  </si>
  <si>
    <t>Cofinanciación</t>
  </si>
  <si>
    <t>T-I.B.1.1.4</t>
  </si>
  <si>
    <t>0-4769</t>
  </si>
  <si>
    <t>Programas de Infraestructura</t>
  </si>
  <si>
    <t>REHABILITACION Y MTT</t>
  </si>
  <si>
    <t>0-4773</t>
  </si>
  <si>
    <t>INVI 2013CF200327</t>
  </si>
  <si>
    <t>0-4780</t>
  </si>
  <si>
    <t>CONVENIO DET -INVIAS</t>
  </si>
  <si>
    <t>T-I.B.1.1.5</t>
  </si>
  <si>
    <t>0-4752</t>
  </si>
  <si>
    <t>Programas Otros Sectores</t>
  </si>
  <si>
    <t>CNV2012AS130049 FEDER.NAL DE DEPARTAMENT</t>
  </si>
  <si>
    <t>0-4758</t>
  </si>
  <si>
    <t>CV INT.2012SS130123 DPTO-ATENC.REP.VICTI</t>
  </si>
  <si>
    <t>0-4763</t>
  </si>
  <si>
    <t>RECURSOS DE COFINANCIACIÓN PROVENIENTES DEL NIVEL CENTRAL NACIONAL DESTINADOS
A PROGRAMAS DE OTROS SECTORES</t>
  </si>
  <si>
    <t>T-I.B.1.3</t>
  </si>
  <si>
    <t>Cofinanciación Municipal - nivel central</t>
  </si>
  <si>
    <t>T-I.B.1.3.1</t>
  </si>
  <si>
    <t>Cofinanciacion Municipal Programas de Salud</t>
  </si>
  <si>
    <t>0-2615</t>
  </si>
  <si>
    <t>ACUERDO 413/09 CNSSS LIQ CTOS REG SUBSI </t>
  </si>
  <si>
    <t>T-I.B.1.3.1.1</t>
  </si>
  <si>
    <t>Cofinanciacion municipal en programas de Salud : Régimen Subsidiado</t>
  </si>
  <si>
    <t>T-I.B.1.4</t>
  </si>
  <si>
    <t>Otras Cofinanciaciones</t>
  </si>
  <si>
    <t>T-I.B.1.4.1</t>
  </si>
  <si>
    <t>T-I.B.1.4.1.1</t>
  </si>
  <si>
    <t>T-I.B.1.4.1.1.1</t>
  </si>
  <si>
    <t>0-4751</t>
  </si>
  <si>
    <t>De establecimientos públicos</t>
  </si>
  <si>
    <t>CVN INTER 078/2012 FONDO DE ADAPTACION  </t>
  </si>
  <si>
    <t>T-I.B.1.4.1.1.3</t>
  </si>
  <si>
    <t>0-4762</t>
  </si>
  <si>
    <t>De empresas</t>
  </si>
  <si>
    <t>RECURSOS DE COFINANCIACIÓN PROVENIENTES DE ESTABLECIMIENTOS PÚBLICOS DEL ORDEN NACIONAL</t>
  </si>
  <si>
    <t>0-4772</t>
  </si>
  <si>
    <t>CONVENIO ICBF-INFANCIA , ADOLESCENCIA</t>
  </si>
  <si>
    <t>0-4774</t>
  </si>
  <si>
    <t>CVN.2013-SS-13-0035</t>
  </si>
  <si>
    <t>0-4778</t>
  </si>
  <si>
    <t>CVN.213053-FONADE</t>
  </si>
  <si>
    <t>T-I.B.1.4.1.3</t>
  </si>
  <si>
    <t>Municipal</t>
  </si>
  <si>
    <t>T-I.B.1.4.2</t>
  </si>
  <si>
    <t>0-4761</t>
  </si>
  <si>
    <t>CONV2013AS180001-AGRIC-LACEJA ASOFRUTAS </t>
  </si>
  <si>
    <t>T-I.B.2</t>
  </si>
  <si>
    <t>Regalías Indirectas (Régimen Anterior de Regalías Ley 141/94 y 756/02)</t>
  </si>
  <si>
    <t>T-I.B.2.1</t>
  </si>
  <si>
    <t>Fondo Nacional de Regalías - FNR (Régimen Anterior de Regalías Ley 141/94 y 756/02)</t>
  </si>
  <si>
    <t>T-I.B.4</t>
  </si>
  <si>
    <t>Recursos del crédito</t>
  </si>
  <si>
    <t>T-I.B.4.1</t>
  </si>
  <si>
    <t>Interno</t>
  </si>
  <si>
    <t>T-I.B.4.1.5</t>
  </si>
  <si>
    <t>0-8007</t>
  </si>
  <si>
    <t>Banca Comercial Privada</t>
  </si>
  <si>
    <t>CR INT PREVIAQ AUTOR</t>
  </si>
  <si>
    <t>0-8107</t>
  </si>
  <si>
    <t>2012SS140022-OCCIDEN</t>
  </si>
  <si>
    <t>0-8109</t>
  </si>
  <si>
    <t>CT 2013SF140006 BBIA</t>
  </si>
  <si>
    <t>0-8110</t>
  </si>
  <si>
    <t>CT 2013SF140007DAVIV</t>
  </si>
  <si>
    <t>0-8111</t>
  </si>
  <si>
    <t>Cto2014SF140003 Popu</t>
  </si>
  <si>
    <t>0-8112</t>
  </si>
  <si>
    <t>BCO DE OCCIDENTE 201</t>
  </si>
  <si>
    <t>0-8113</t>
  </si>
  <si>
    <t>BANCO POPULAR</t>
  </si>
  <si>
    <t>T-I.B.4.2</t>
  </si>
  <si>
    <t>Externo</t>
  </si>
  <si>
    <t>0-8002</t>
  </si>
  <si>
    <t>CREDITO EXTERNO </t>
  </si>
  <si>
    <t>0-8050</t>
  </si>
  <si>
    <t>CRÉDITO EXTERNO CONTRATO Nro  EOI- OO7492 C </t>
  </si>
  <si>
    <t>0-8051</t>
  </si>
  <si>
    <t>CONTRATO DE EMPRÉSTITO</t>
  </si>
  <si>
    <t>T-I.B.5</t>
  </si>
  <si>
    <t>Recuperación de Cartera (Diferentes a Tributarios)</t>
  </si>
  <si>
    <t>T-I.B.5.1</t>
  </si>
  <si>
    <t>Por créditos concedidos</t>
  </si>
  <si>
    <t>T-I.B.6</t>
  </si>
  <si>
    <t>Recursos del balance</t>
  </si>
  <si>
    <t>T-I.B.6.1</t>
  </si>
  <si>
    <t>Cancelación de reservas</t>
  </si>
  <si>
    <t>T-I.B.6.1.1</t>
  </si>
  <si>
    <t>De regalías</t>
  </si>
  <si>
    <t>6-3102</t>
  </si>
  <si>
    <t>REGALIAS CARBONIFERAS CANCEL RESERVAS   </t>
  </si>
  <si>
    <t>6-3103</t>
  </si>
  <si>
    <t>T-I.B.6.1.2</t>
  </si>
  <si>
    <t>De SGP</t>
  </si>
  <si>
    <t>T-I.B.6.1.2.1.1</t>
  </si>
  <si>
    <t>6-3010</t>
  </si>
  <si>
    <t>SGP Educación Prestación del Servicio</t>
  </si>
  <si>
    <t>6-3020</t>
  </si>
  <si>
    <t>SITUADO FISCAL EDUCACIÓN  </t>
  </si>
  <si>
    <t>T-I.B.6.1.2.2.2</t>
  </si>
  <si>
    <t>6-3033</t>
  </si>
  <si>
    <t>Recursos de forzosa inversión - Salud:  Pública</t>
  </si>
  <si>
    <t>T-I.B.6.1.2.2.3</t>
  </si>
  <si>
    <t>6-3031</t>
  </si>
  <si>
    <t>Recursos de forzosa inversión - Salud: Prestación del servicio a la población pobre no afiliada</t>
  </si>
  <si>
    <t>6-3034</t>
  </si>
  <si>
    <t>T-I.B.6.1.3</t>
  </si>
  <si>
    <t>De otros recursos</t>
  </si>
  <si>
    <t>6-1010</t>
  </si>
  <si>
    <t>FONDOS COMUNES I.C.L.D</t>
  </si>
  <si>
    <t>6-2060</t>
  </si>
  <si>
    <t>FDO ROT PREST CALAM</t>
  </si>
  <si>
    <t>6-2110</t>
  </si>
  <si>
    <t>AL FONDO DE LA VIVIENDA (1%)</t>
  </si>
  <si>
    <t>6-2120</t>
  </si>
  <si>
    <t>CUOTA FDO VIVIENDA</t>
  </si>
  <si>
    <t>6-2170</t>
  </si>
  <si>
    <t>CONTR ESP SEGURIDAD</t>
  </si>
  <si>
    <t>6-2360</t>
  </si>
  <si>
    <t>APORTE PUBLICITARIO</t>
  </si>
  <si>
    <t>6-2370</t>
  </si>
  <si>
    <t>APORTE INSTITUCIONAL</t>
  </si>
  <si>
    <t>6-2430</t>
  </si>
  <si>
    <t>APORTE PUBLICITARIO ANTIOQUIA</t>
  </si>
  <si>
    <t>6-2603</t>
  </si>
  <si>
    <t>FONDO VIVIENDA DSSA</t>
  </si>
  <si>
    <t>6-2611</t>
  </si>
  <si>
    <t>RENT CED DIFER L643</t>
  </si>
  <si>
    <t>6-2612</t>
  </si>
  <si>
    <t>RENTAS CEDIDAS LEY 643</t>
  </si>
  <si>
    <t>6-3120</t>
  </si>
  <si>
    <t>SOBRETASA Al ACPM</t>
  </si>
  <si>
    <t>6-3150</t>
  </si>
  <si>
    <t>CNV MIN PROT SOCIAL</t>
  </si>
  <si>
    <t>6-3152</t>
  </si>
  <si>
    <t>PROGRAMAS INIMPUT.</t>
  </si>
  <si>
    <t>6-3154</t>
  </si>
  <si>
    <t>PROGRAMA DESPLAZADOS</t>
  </si>
  <si>
    <t>6-3155</t>
  </si>
  <si>
    <t>PROGR SALUD MENTAL</t>
  </si>
  <si>
    <t>6-3166</t>
  </si>
  <si>
    <t>NACION ANCIANOS</t>
  </si>
  <si>
    <t>6-4598</t>
  </si>
  <si>
    <t>DELEGACION MINMINAS</t>
  </si>
  <si>
    <t>6-4686</t>
  </si>
  <si>
    <t>CONV LEY 21/82 MEN</t>
  </si>
  <si>
    <t>T-I.B.6.2</t>
  </si>
  <si>
    <t>Superávit Fiscal</t>
  </si>
  <si>
    <t>T-I.B.6.2.1</t>
  </si>
  <si>
    <t>Superávit Fiscal de la Vigencia Anterior</t>
  </si>
  <si>
    <t>T-I.B.6.2.1.1</t>
  </si>
  <si>
    <t xml:space="preserve">Recursos de libre destinación </t>
  </si>
  <si>
    <t>T-I.B.6.2.1.1.3</t>
  </si>
  <si>
    <t>4-1011</t>
  </si>
  <si>
    <t>Ingresos corrientes de libre destinación diferentes a la participación de libre destinación Propósito General</t>
  </si>
  <si>
    <t>RECURSOS CAPITAL PROPIOS INVERSION  DEUD</t>
  </si>
  <si>
    <t>T-I.B.6.2.1.2</t>
  </si>
  <si>
    <t>Recursos de forzosa inversión (con destinación especifica)</t>
  </si>
  <si>
    <t>T-I.B.6.2.1.2.1</t>
  </si>
  <si>
    <t>Recursos de forzosa inversión SGP (con destinación específica)</t>
  </si>
  <si>
    <t>T-I.B.6.2.1.2.1.1</t>
  </si>
  <si>
    <t>Recursos de forzosa inversión - Educación</t>
  </si>
  <si>
    <t>T-I.B.6.2.1.2.1.1.1</t>
  </si>
  <si>
    <t>4-3010</t>
  </si>
  <si>
    <t>T-I.B.6.2.1.2.1.2</t>
  </si>
  <si>
    <t>Recursos de forzosa inversión - Salud</t>
  </si>
  <si>
    <t>T-I.B.6.2.1.2.1.2.2</t>
  </si>
  <si>
    <t>4-3033</t>
  </si>
  <si>
    <t>T-I.B.6.2.1.2.1.2.3</t>
  </si>
  <si>
    <t>4-3031</t>
  </si>
  <si>
    <t>5-3034</t>
  </si>
  <si>
    <t>T-I.B.6.2.1.2.1.5</t>
  </si>
  <si>
    <t>Participación para Agua Potable y Saneamiento Básico</t>
  </si>
  <si>
    <t>T-I.B.6.2.1.2.1.5.1</t>
  </si>
  <si>
    <t>4-2030</t>
  </si>
  <si>
    <t>ESTAMPILLA PROELECTRIFICACION</t>
  </si>
  <si>
    <t>4-3040</t>
  </si>
  <si>
    <t>SGP AGUA POTABLE  YS</t>
  </si>
  <si>
    <t>4-3042</t>
  </si>
  <si>
    <t>SGP - APSA-MPIO San Rafael</t>
  </si>
  <si>
    <t>4-3043</t>
  </si>
  <si>
    <t>SGP - APSA-MPIO Sonsón</t>
  </si>
  <si>
    <t>4-3044</t>
  </si>
  <si>
    <t>SGP - APSA-MPIO La Pintada</t>
  </si>
  <si>
    <t>4-3045</t>
  </si>
  <si>
    <t>SGP - APSA-MPIO La Estrella</t>
  </si>
  <si>
    <t>4-3046</t>
  </si>
  <si>
    <t>SGP - APSA-MPIO Ituango</t>
  </si>
  <si>
    <t>4-3047</t>
  </si>
  <si>
    <t>SGP-APSA-EL SANTUARI</t>
  </si>
  <si>
    <t>4-3048</t>
  </si>
  <si>
    <t>4-3049</t>
  </si>
  <si>
    <t>4-3050</t>
  </si>
  <si>
    <t>4-3051</t>
  </si>
  <si>
    <t>4-3052</t>
  </si>
  <si>
    <t>4-3053</t>
  </si>
  <si>
    <t>4-3054</t>
  </si>
  <si>
    <t>4-3055</t>
  </si>
  <si>
    <t>4-3056</t>
  </si>
  <si>
    <t>4-3057</t>
  </si>
  <si>
    <t>4-3058</t>
  </si>
  <si>
    <t>4-3059</t>
  </si>
  <si>
    <t>4-3060</t>
  </si>
  <si>
    <t>4-3061</t>
  </si>
  <si>
    <t>4-3062</t>
  </si>
  <si>
    <t>4-3063</t>
  </si>
  <si>
    <t>SGP-APSA-SAN ROQUE</t>
  </si>
  <si>
    <t>4-3064</t>
  </si>
  <si>
    <t>4-3065</t>
  </si>
  <si>
    <t>T-I.B.6.2.1.2.3</t>
  </si>
  <si>
    <t>Otros recursos de forzosa inversión diferentes al SGP (con destinación específica)</t>
  </si>
  <si>
    <t>4-4598</t>
  </si>
  <si>
    <t>4-4751</t>
  </si>
  <si>
    <t>T-I.B.6.2.1.2.9</t>
  </si>
  <si>
    <t>4-2020</t>
  </si>
  <si>
    <t>ESTAMPILLA PRODESARROLLO</t>
  </si>
  <si>
    <t>4-2070</t>
  </si>
  <si>
    <t>FND PROM PROY PROD</t>
  </si>
  <si>
    <t>4-2130</t>
  </si>
  <si>
    <t>LICENCIAS DE MOVILIZACION ICA</t>
  </si>
  <si>
    <t>4-2140</t>
  </si>
  <si>
    <t>CMRC B Y SERV EDUC</t>
  </si>
  <si>
    <t>4-2160</t>
  </si>
  <si>
    <t>INGRESOS POR PEAJES</t>
  </si>
  <si>
    <t>4-2290</t>
  </si>
  <si>
    <t>PLANES DE TRÁNSITO Y SEGURIDAD VIAL</t>
  </si>
  <si>
    <t>4-2350</t>
  </si>
  <si>
    <t>FDO ESPECIAL RENTAS</t>
  </si>
  <si>
    <t>4-2370</t>
  </si>
  <si>
    <t>4-2430</t>
  </si>
  <si>
    <t>4-2450</t>
  </si>
  <si>
    <t>CNV ICA SRV DIAG AGR</t>
  </si>
  <si>
    <t>4-2471</t>
  </si>
  <si>
    <t>20% ESTAMPILLAS</t>
  </si>
  <si>
    <t>4-2490</t>
  </si>
  <si>
    <t>PEAJE EL PANDEQUESO</t>
  </si>
  <si>
    <t>4-2500</t>
  </si>
  <si>
    <t>PEAJES DPT 10%AbuOri</t>
  </si>
  <si>
    <t>4-2515</t>
  </si>
  <si>
    <t>VTA PL. LIB.O.2/3/13</t>
  </si>
  <si>
    <t>4-2601</t>
  </si>
  <si>
    <t>FONDO DE BIENESTAR SOCIAL</t>
  </si>
  <si>
    <t>4-2603</t>
  </si>
  <si>
    <t>4-2606</t>
  </si>
  <si>
    <t>LICENCIAS RAYOS X</t>
  </si>
  <si>
    <t>4-2608</t>
  </si>
  <si>
    <t>FND ROT ESTUPEFACIEN</t>
  </si>
  <si>
    <t>4-2611</t>
  </si>
  <si>
    <t>4-2612</t>
  </si>
  <si>
    <t>4-2613</t>
  </si>
  <si>
    <t>RENTAS CEDIDAS -% LD</t>
  </si>
  <si>
    <t>4-2614</t>
  </si>
  <si>
    <t>RECOBROS</t>
  </si>
  <si>
    <t>4-2616</t>
  </si>
  <si>
    <t>RECU NIVEL CENT MPAL</t>
  </si>
  <si>
    <t>4-2620</t>
  </si>
  <si>
    <t>ESTAMPILLA CBA</t>
  </si>
  <si>
    <t>4-3131</t>
  </si>
  <si>
    <t>IVA CEDIDO TEL CELUL</t>
  </si>
  <si>
    <t>4-3132</t>
  </si>
  <si>
    <t>IVACedTelCELUL-DEPOR</t>
  </si>
  <si>
    <t>4-3141</t>
  </si>
  <si>
    <t>IVA CEDIDO LIC DPTES</t>
  </si>
  <si>
    <t>4-3142</t>
  </si>
  <si>
    <t>IVA CEDIDO LIC DSSA</t>
  </si>
  <si>
    <t>4-3149</t>
  </si>
  <si>
    <t>Tranf.Nacion Fosyga</t>
  </si>
  <si>
    <t>4-3150</t>
  </si>
  <si>
    <t>4-3151</t>
  </si>
  <si>
    <t>PROGRAMA MALARIA</t>
  </si>
  <si>
    <t>4-3152</t>
  </si>
  <si>
    <t>PROGR INIMPUTABLES</t>
  </si>
  <si>
    <t>4-3153</t>
  </si>
  <si>
    <t>TUBERCULOSIS</t>
  </si>
  <si>
    <t>4-3154</t>
  </si>
  <si>
    <t>4-3155</t>
  </si>
  <si>
    <t>4-3156</t>
  </si>
  <si>
    <t>PrgVulnerabSismica</t>
  </si>
  <si>
    <t>4-3165</t>
  </si>
  <si>
    <t>NACION DESPLAZADOS</t>
  </si>
  <si>
    <t>4-3166</t>
  </si>
  <si>
    <t>4-3171</t>
  </si>
  <si>
    <t>P.SERVICIOS P. POBRE</t>
  </si>
  <si>
    <t>4-3184</t>
  </si>
  <si>
    <t>4-4592</t>
  </si>
  <si>
    <t>CNV.O27/2 MINEDUC</t>
  </si>
  <si>
    <t>4-4698</t>
  </si>
  <si>
    <t>FNR.ACDO 045/07 AMAG</t>
  </si>
  <si>
    <t>4-4701</t>
  </si>
  <si>
    <t>RES06DE 30/08/06 FDO</t>
  </si>
  <si>
    <t>4-4711</t>
  </si>
  <si>
    <t>L 21/82 R6966/08 EDU</t>
  </si>
  <si>
    <t>4-4722</t>
  </si>
  <si>
    <t>CNV 1308/2009 INVIAS</t>
  </si>
  <si>
    <t>4-4735</t>
  </si>
  <si>
    <t>CNV2008CF180014URRAO</t>
  </si>
  <si>
    <t>4-4738</t>
  </si>
  <si>
    <t>CNV2009CF200138SANR</t>
  </si>
  <si>
    <t>4-4744</t>
  </si>
  <si>
    <t>CNV 2010CF120081HIDR</t>
  </si>
  <si>
    <t>4-4746</t>
  </si>
  <si>
    <t>CNV 2011CF120036 EOT</t>
  </si>
  <si>
    <t>CVN 078/2012 ADAPTAC</t>
  </si>
  <si>
    <t>4-4753</t>
  </si>
  <si>
    <t>CNV.2012CF26004PADEC</t>
  </si>
  <si>
    <t>4-4757</t>
  </si>
  <si>
    <t>CV.071/2002 SIDAP</t>
  </si>
  <si>
    <t>4-4759</t>
  </si>
  <si>
    <t>CV.1565-2012ICBF ANT</t>
  </si>
  <si>
    <t>4-4760</t>
  </si>
  <si>
    <t>CV.DHS-5211609/2012</t>
  </si>
  <si>
    <t>4-4761</t>
  </si>
  <si>
    <t>CV2013AS180001CEJA</t>
  </si>
  <si>
    <t>4-4762</t>
  </si>
  <si>
    <t>CV2013AS140005-ECOP</t>
  </si>
  <si>
    <t>4-4765</t>
  </si>
  <si>
    <t>CV2013CF260008 FREDO</t>
  </si>
  <si>
    <t>4-4767</t>
  </si>
  <si>
    <t>CVN.2013-AS-34-0006</t>
  </si>
  <si>
    <t>4-4768</t>
  </si>
  <si>
    <t>CVN.2013-CF-26-0018</t>
  </si>
  <si>
    <t>4-4770</t>
  </si>
  <si>
    <t>CONVENIO2013CF260014</t>
  </si>
  <si>
    <t>5-3150</t>
  </si>
  <si>
    <t>T-I.B.6.2.2</t>
  </si>
  <si>
    <t>Superávit Fiscal de vigencias anteriores no incorporado</t>
  </si>
  <si>
    <t>T-I.B.6.2.2.2</t>
  </si>
  <si>
    <t>T-I.B.6.2.2.2.1.2.2</t>
  </si>
  <si>
    <t>Recursos de forzosa inversión - Salud:  Salud Pública Colectiva</t>
  </si>
  <si>
    <t>T-I.B.6.2.2.2.1.2.3</t>
  </si>
  <si>
    <t>T-I.B.6.2.2.2.9</t>
  </si>
  <si>
    <t>4-2060</t>
  </si>
  <si>
    <t>4-2090</t>
  </si>
  <si>
    <t>PARTICIP MPIOS DEGUE</t>
  </si>
  <si>
    <t>4-2091</t>
  </si>
  <si>
    <t>DEGUELLO 70% DEL 90%</t>
  </si>
  <si>
    <t>4-2092</t>
  </si>
  <si>
    <t>DEGUELLO FdoEspRenta</t>
  </si>
  <si>
    <t>4-2110</t>
  </si>
  <si>
    <t>4-2120</t>
  </si>
  <si>
    <t>4-2150</t>
  </si>
  <si>
    <t>CONTRIBUCIÓN POR VALORIZACIÓN</t>
  </si>
  <si>
    <t>4-2170</t>
  </si>
  <si>
    <t>4-2175</t>
  </si>
  <si>
    <t>APOSTILLA-O.13 PASAP</t>
  </si>
  <si>
    <t>4-2181</t>
  </si>
  <si>
    <t>MargenComercRegalias</t>
  </si>
  <si>
    <t>4-2480</t>
  </si>
  <si>
    <t>FONPET</t>
  </si>
  <si>
    <t>4-2512</t>
  </si>
  <si>
    <t>CUOT PART MES PENS</t>
  </si>
  <si>
    <t>4-2513</t>
  </si>
  <si>
    <t>SER SEG CONT TIT MIN</t>
  </si>
  <si>
    <t>4-2514</t>
  </si>
  <si>
    <t>C.PARTES PENSION.10%</t>
  </si>
  <si>
    <t>4-2520</t>
  </si>
  <si>
    <t>4-2521</t>
  </si>
  <si>
    <t>20%VEHÍCULOS AUTOMOT</t>
  </si>
  <si>
    <t>4-2630</t>
  </si>
  <si>
    <t>ESTAMPILLA PROHOSPITALES</t>
  </si>
  <si>
    <t>4-3120</t>
  </si>
  <si>
    <t>4-4681</t>
  </si>
  <si>
    <t>CNV ATN/JF-10005-CO</t>
  </si>
  <si>
    <t>4-4687</t>
  </si>
  <si>
    <t>COOP TEC ATN/KP -1008CO</t>
  </si>
  <si>
    <t>4-4752</t>
  </si>
  <si>
    <t>CV 2012AS130049 FND</t>
  </si>
  <si>
    <t>4-4755</t>
  </si>
  <si>
    <t>CV 2012AS130089BENEF</t>
  </si>
  <si>
    <t>4-4758</t>
  </si>
  <si>
    <t>CV.2012SS130123 VICT</t>
  </si>
  <si>
    <t>4-4763</t>
  </si>
  <si>
    <t>CV20120439-DPTO-IDEA</t>
  </si>
  <si>
    <t>4-4769</t>
  </si>
  <si>
    <t>4-4774</t>
  </si>
  <si>
    <t>4-6001</t>
  </si>
  <si>
    <t>DCI/ALA/2011/283-213</t>
  </si>
  <si>
    <t>T-I.B.7</t>
  </si>
  <si>
    <t>Venta de activos</t>
  </si>
  <si>
    <t>T-I.B.7.1</t>
  </si>
  <si>
    <t>Al sector público</t>
  </si>
  <si>
    <t>T-I.B.7.1.5</t>
  </si>
  <si>
    <t>0-2515</t>
  </si>
  <si>
    <t>Venta de edificios</t>
  </si>
  <si>
    <t xml:space="preserve"> VTA PL. LIB.O.2/3/13</t>
  </si>
  <si>
    <t>T-I.B.7.2.5</t>
  </si>
  <si>
    <t>0-2470</t>
  </si>
  <si>
    <t xml:space="preserve"> INGRESOS FONCUPEN</t>
  </si>
  <si>
    <t>0-2516</t>
  </si>
  <si>
    <t>Ordenanza 16 19/06/2</t>
  </si>
  <si>
    <t>T-I.B.8</t>
  </si>
  <si>
    <t>Rendimientos por operaciones financieras</t>
  </si>
  <si>
    <t>T-I.B.8.1</t>
  </si>
  <si>
    <t>Provenientes de Recursos Libre destinación</t>
  </si>
  <si>
    <t>T-I.B.8.1.3</t>
  </si>
  <si>
    <t>Ingresos corrientes de libre destinación diferentes a la participación de libre destinación Propósito General:</t>
  </si>
  <si>
    <t>0-2181</t>
  </si>
  <si>
    <t>0-2506</t>
  </si>
  <si>
    <t>FDO AGUA - COFINANCIACION</t>
  </si>
  <si>
    <t>IVACedTelCELUL-CULTU</t>
  </si>
  <si>
    <t>0-4764</t>
  </si>
  <si>
    <t>CV969JUNIO2013CORANT</t>
  </si>
  <si>
    <t>T-I.B.8.2</t>
  </si>
  <si>
    <t>Provenientes de Recursos con destinación especifica</t>
  </si>
  <si>
    <t>T-I.B.8.2.1</t>
  </si>
  <si>
    <t>Provenientes de Recursos SGP con destinación especifica</t>
  </si>
  <si>
    <t>T-I.B.8.2.1.1</t>
  </si>
  <si>
    <t>Provenientes de Recursos SGP con destinación especifica - Educación</t>
  </si>
  <si>
    <t>0-3011</t>
  </si>
  <si>
    <t>SGP-Educacion - Rendimientos</t>
  </si>
  <si>
    <t>T-I.B.8.2.1.1.1</t>
  </si>
  <si>
    <t>T-I.B.8.2.1.2</t>
  </si>
  <si>
    <t>Provenientes de Recursos SGP con destinación especifica - Salud</t>
  </si>
  <si>
    <t>T-I.B.8.2.1.2.2</t>
  </si>
  <si>
    <t>Provenientes de Recursos SGP con destinación especifica - Salud:  Pública</t>
  </si>
  <si>
    <t>T-I.B.8.2.1.2.3</t>
  </si>
  <si>
    <t>Recursos SGP con destinación especifica - Salud, Servicios a la población pobre no afiliada</t>
  </si>
  <si>
    <t>T-I.B.8.2.1.5</t>
  </si>
  <si>
    <t>Provenientes de Recursos SGP con destinación especifica - Agua potable y saneamiento básico</t>
  </si>
  <si>
    <t>T-I.B.8.2.1.5.1</t>
  </si>
  <si>
    <t>0-3040</t>
  </si>
  <si>
    <t>S.G.P  Agua Potable y Saneamiento Básico</t>
  </si>
  <si>
    <t>SGP - AGUA POTABLE Y SANEAMIENTO BASICO </t>
  </si>
  <si>
    <t>T-I.B.8.2.1.5.2</t>
  </si>
  <si>
    <t>S.G.P  Agua Potable y Saneamiento Básico - Municipios Descertificados</t>
  </si>
  <si>
    <t>0-3042</t>
  </si>
  <si>
    <t>SGP -APSA-SAN RAFAEL</t>
  </si>
  <si>
    <t>0-3043</t>
  </si>
  <si>
    <t>SGP - APSA-SONSON</t>
  </si>
  <si>
    <t>0-3044</t>
  </si>
  <si>
    <t>SGP -APSA-LA PINTADA</t>
  </si>
  <si>
    <t>0-3046</t>
  </si>
  <si>
    <t>SGP - APSA-MPIO ITUANGO</t>
  </si>
  <si>
    <t>0-3047</t>
  </si>
  <si>
    <t>0-3063</t>
  </si>
  <si>
    <t>T-I.B.8.2.2</t>
  </si>
  <si>
    <t>Provenientes de regalías y compensaciones  (Régimen Anterior de Regalías Ley 141/94 y 756/02)</t>
  </si>
  <si>
    <t>T-I.B.8.2.3</t>
  </si>
  <si>
    <t xml:space="preserve">Provenientes de Otros recursos con destinación específica diferentes al SGP </t>
  </si>
  <si>
    <t>0-2500</t>
  </si>
  <si>
    <t>0-6003</t>
  </si>
  <si>
    <t>USAID CI 05 A514-011</t>
  </si>
  <si>
    <t>0-6005</t>
  </si>
  <si>
    <t>P.I.GUANGZHOU-CHINA</t>
  </si>
  <si>
    <t>T-I.B.9</t>
  </si>
  <si>
    <t>Donaciones</t>
  </si>
  <si>
    <t>T-I.B.9.5</t>
  </si>
  <si>
    <t>0-4779</t>
  </si>
  <si>
    <t xml:space="preserve">De personas naturales </t>
  </si>
  <si>
    <t>Auditorio I.E Indust</t>
  </si>
  <si>
    <t>T-I.B.9.7</t>
  </si>
  <si>
    <t>0-6001</t>
  </si>
  <si>
    <t>Del resto del mundo</t>
  </si>
  <si>
    <t>0-6002</t>
  </si>
  <si>
    <t>0-6004</t>
  </si>
  <si>
    <t>E.BRITANICA-DDHH</t>
  </si>
  <si>
    <t>T-I.B.11</t>
  </si>
  <si>
    <t>Utilidades y excedentes financieros (empresas industriales, comerciales y establecimientos públicos)</t>
  </si>
  <si>
    <t>0-2517</t>
  </si>
  <si>
    <t>T-I.B.13</t>
  </si>
  <si>
    <t>Reintegros</t>
  </si>
  <si>
    <t>T-I.B.13.1</t>
  </si>
  <si>
    <t>Salud</t>
  </si>
  <si>
    <t>T-I.B.13.1.4</t>
  </si>
  <si>
    <t>Reintegros de recursos distintos a regalias</t>
  </si>
  <si>
    <t>T-I.B.13.4</t>
  </si>
  <si>
    <t>Otros reintegros imputables a recursos de regalias</t>
  </si>
  <si>
    <t>REGALIAS</t>
  </si>
  <si>
    <t>Otros Reintegros</t>
  </si>
  <si>
    <t>T-I.B.13.10</t>
  </si>
  <si>
    <t>Reintegros Otros</t>
  </si>
  <si>
    <t>SGP - EDUCACION</t>
  </si>
  <si>
    <t>0-3101</t>
  </si>
  <si>
    <t>REGALIAS PETROLIFERAS</t>
  </si>
  <si>
    <t>0-4759</t>
  </si>
  <si>
    <t>CREDITO EXTERNO</t>
  </si>
  <si>
    <t>T-I.B.14</t>
  </si>
  <si>
    <t>Otros ingresos de capital</t>
  </si>
  <si>
    <t>Recaudo Acumulado a 
Diciembre</t>
  </si>
  <si>
    <r>
      <rPr>
        <b/>
        <sz val="11"/>
        <color indexed="36"/>
        <rFont val="Calibri"/>
        <family val="2"/>
        <scheme val="minor"/>
      </rPr>
      <t>Trans.</t>
    </r>
    <r>
      <rPr>
        <b/>
        <sz val="11"/>
        <rFont val="Calibri"/>
        <family val="2"/>
        <scheme val="minor"/>
      </rPr>
      <t>Ctra Crédito</t>
    </r>
  </si>
  <si>
    <r>
      <rPr>
        <b/>
        <sz val="11"/>
        <color indexed="36"/>
        <rFont val="Calibri"/>
        <family val="2"/>
        <scheme val="minor"/>
      </rPr>
      <t>Trans.</t>
    </r>
    <r>
      <rPr>
        <b/>
        <sz val="11"/>
        <rFont val="Calibri"/>
        <family val="2"/>
        <scheme val="minor"/>
      </rPr>
      <t>Crédito</t>
    </r>
  </si>
  <si>
    <t>SGP-APSB-SAN J.DE LA MONT.</t>
  </si>
  <si>
    <t>EXCEDENTES FINANCIEROS IDEA</t>
  </si>
  <si>
    <t>CNV MINISTERIO DE LA PROTECCION  SOCIAL  </t>
  </si>
  <si>
    <t>CNV MINISTERIO DE LA PROTECCION      SOCIAL  </t>
  </si>
  <si>
    <t>PROGRAMA CONTROL ELIMINACION      LEPRA</t>
  </si>
  <si>
    <t>PROGRAMAS INIMPUTABLES DE LA        NACIÓN     </t>
  </si>
  <si>
    <t>T-I.A.1.14.3</t>
  </si>
  <si>
    <t>PARTICIP MUNICIPIOS RENTA  DEGUELLO   </t>
  </si>
  <si>
    <t>PROGRAMAS INIMPUTABLES DE NACIÓN     </t>
  </si>
  <si>
    <t>LUZ STELLA ESTRADA TORO</t>
  </si>
  <si>
    <t>Directora de Presupuesto ( E )</t>
  </si>
  <si>
    <t>Secretaría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</si>
</sst>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-;#,##0_-;&quot; &quot;"/>
    <numFmt numFmtId="165" formatCode="_ * #,##0.00_ ;_ * \-#,##0.00_ ;_ * &quot;-&quot;??_ ;_ @_ "/>
    <numFmt numFmtId="166" formatCode="_ * #,##0_ ;_ * \-#,##0_ ;_ * &quot;-&quot;??_ ;_ @_ "/>
    <numFmt numFmtId="167" formatCode="#,##0_-;#,##0\-;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Black"/>
      <family val="2"/>
    </font>
    <font>
      <b/>
      <sz val="12"/>
      <name val="Arial Black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indexed="36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1" applyAlignment="1"/>
    <xf numFmtId="0" fontId="2" fillId="0" borderId="0" xfId="1"/>
    <xf numFmtId="167" fontId="5" fillId="0" borderId="1" xfId="4" applyNumberFormat="1" applyFont="1" applyFill="1" applyBorder="1" applyAlignment="1">
      <alignment vertical="center"/>
    </xf>
    <xf numFmtId="9" fontId="5" fillId="0" borderId="1" xfId="2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167" fontId="2" fillId="0" borderId="0" xfId="1" applyNumberFormat="1" applyAlignment="1"/>
    <xf numFmtId="167" fontId="5" fillId="4" borderId="1" xfId="4" applyNumberFormat="1" applyFont="1" applyFill="1" applyBorder="1" applyAlignment="1">
      <alignment vertical="center"/>
    </xf>
    <xf numFmtId="9" fontId="5" fillId="4" borderId="1" xfId="2" applyFont="1" applyFill="1" applyBorder="1" applyAlignment="1">
      <alignment horizontal="center" vertical="center"/>
    </xf>
    <xf numFmtId="0" fontId="2" fillId="4" borderId="0" xfId="1" applyFill="1"/>
    <xf numFmtId="0" fontId="2" fillId="0" borderId="0" xfId="1" applyFill="1"/>
    <xf numFmtId="167" fontId="5" fillId="0" borderId="1" xfId="1" applyNumberFormat="1" applyFont="1" applyFill="1" applyBorder="1"/>
    <xf numFmtId="49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9" fontId="7" fillId="2" borderId="1" xfId="2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 applyProtection="1">
      <alignment vertical="center"/>
    </xf>
    <xf numFmtId="49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166" fontId="7" fillId="3" borderId="1" xfId="3" applyNumberFormat="1" applyFont="1" applyFill="1" applyBorder="1" applyAlignment="1">
      <alignment vertical="center"/>
    </xf>
    <xf numFmtId="9" fontId="7" fillId="3" borderId="1" xfId="2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 applyProtection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1" applyNumberFormat="1" applyFont="1" applyFill="1" applyBorder="1" applyAlignment="1" applyProtection="1">
      <alignment vertical="center" wrapText="1"/>
    </xf>
    <xf numFmtId="0" fontId="7" fillId="3" borderId="1" xfId="1" applyNumberFormat="1" applyFont="1" applyFill="1" applyBorder="1" applyAlignment="1" applyProtection="1">
      <alignment horizontal="left" vertical="center" wrapText="1"/>
    </xf>
    <xf numFmtId="49" fontId="7" fillId="0" borderId="1" xfId="1" applyNumberFormat="1" applyFont="1" applyFill="1" applyBorder="1" applyAlignment="1">
      <alignment vertical="center"/>
    </xf>
    <xf numFmtId="167" fontId="5" fillId="4" borderId="1" xfId="1" applyNumberFormat="1" applyFont="1" applyFill="1" applyBorder="1"/>
    <xf numFmtId="166" fontId="7" fillId="0" borderId="1" xfId="3" applyNumberFormat="1" applyFont="1" applyFill="1" applyBorder="1" applyAlignment="1">
      <alignment vertical="center"/>
    </xf>
    <xf numFmtId="9" fontId="7" fillId="0" borderId="1" xfId="2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/>
    </xf>
    <xf numFmtId="49" fontId="5" fillId="0" borderId="1" xfId="1" quotePrefix="1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 applyProtection="1">
      <alignment vertical="center"/>
    </xf>
    <xf numFmtId="9" fontId="7" fillId="2" borderId="1" xfId="2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1" fontId="5" fillId="2" borderId="1" xfId="1" applyNumberFormat="1" applyFont="1" applyFill="1" applyBorder="1" applyAlignment="1" applyProtection="1">
      <alignment horizontal="center" vertical="center"/>
    </xf>
    <xf numFmtId="166" fontId="7" fillId="3" borderId="1" xfId="3" applyNumberFormat="1" applyFont="1" applyFill="1" applyBorder="1" applyAlignment="1" applyProtection="1">
      <alignment vertical="center"/>
    </xf>
    <xf numFmtId="9" fontId="7" fillId="3" borderId="1" xfId="2" applyFont="1" applyFill="1" applyBorder="1" applyAlignment="1" applyProtection="1">
      <alignment horizontal="center" vertical="center"/>
    </xf>
    <xf numFmtId="49" fontId="7" fillId="3" borderId="1" xfId="1" applyNumberFormat="1" applyFont="1" applyFill="1" applyBorder="1" applyAlignment="1" applyProtection="1">
      <alignment vertical="center"/>
    </xf>
    <xf numFmtId="49" fontId="5" fillId="3" borderId="1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vertical="center"/>
    </xf>
    <xf numFmtId="49" fontId="5" fillId="0" borderId="1" xfId="1" quotePrefix="1" applyNumberFormat="1" applyFont="1" applyFill="1" applyBorder="1" applyAlignment="1" applyProtection="1">
      <alignment horizontal="center" vertical="center"/>
    </xf>
    <xf numFmtId="49" fontId="5" fillId="2" borderId="1" xfId="1" quotePrefix="1" applyNumberFormat="1" applyFont="1" applyFill="1" applyBorder="1" applyAlignment="1" applyProtection="1">
      <alignment horizontal="center" vertical="center"/>
    </xf>
    <xf numFmtId="49" fontId="7" fillId="3" borderId="1" xfId="5" applyNumberFormat="1" applyFont="1" applyFill="1" applyBorder="1" applyAlignment="1">
      <alignment vertical="center"/>
    </xf>
    <xf numFmtId="167" fontId="5" fillId="3" borderId="1" xfId="4" applyNumberFormat="1" applyFont="1" applyFill="1" applyBorder="1" applyAlignment="1">
      <alignment vertical="center"/>
    </xf>
    <xf numFmtId="167" fontId="5" fillId="3" borderId="1" xfId="1" applyNumberFormat="1" applyFont="1" applyFill="1" applyBorder="1"/>
    <xf numFmtId="9" fontId="5" fillId="3" borderId="1" xfId="2" applyFont="1" applyFill="1" applyBorder="1" applyAlignment="1">
      <alignment horizontal="center" vertical="center"/>
    </xf>
    <xf numFmtId="0" fontId="2" fillId="3" borderId="0" xfId="1" applyFill="1"/>
    <xf numFmtId="49" fontId="7" fillId="3" borderId="1" xfId="1" applyNumberFormat="1" applyFont="1" applyFill="1" applyBorder="1" applyAlignment="1" applyProtection="1">
      <alignment horizontal="left" vertical="center"/>
    </xf>
    <xf numFmtId="167" fontId="5" fillId="3" borderId="1" xfId="4" applyNumberFormat="1" applyFont="1" applyFill="1" applyBorder="1" applyAlignment="1">
      <alignment horizontal="right" vertical="center"/>
    </xf>
    <xf numFmtId="167" fontId="5" fillId="3" borderId="1" xfId="1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/>
    </xf>
    <xf numFmtId="167" fontId="5" fillId="3" borderId="1" xfId="1" applyNumberFormat="1" applyFont="1" applyFill="1" applyBorder="1" applyAlignment="1">
      <alignment vertical="center"/>
    </xf>
    <xf numFmtId="9" fontId="2" fillId="0" borderId="0" xfId="6" applyFont="1"/>
    <xf numFmtId="49" fontId="7" fillId="2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 applyProtection="1">
      <alignment horizontal="left" vertical="center" wrapText="1"/>
    </xf>
    <xf numFmtId="0" fontId="7" fillId="4" borderId="1" xfId="1" applyNumberFormat="1" applyFont="1" applyFill="1" applyBorder="1" applyAlignment="1" applyProtection="1">
      <alignment horizontal="left" vertical="center" wrapText="1"/>
    </xf>
    <xf numFmtId="49" fontId="7" fillId="2" borderId="1" xfId="5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 applyProtection="1">
      <alignment horizontal="left" vertical="center" wrapText="1"/>
    </xf>
    <xf numFmtId="0" fontId="2" fillId="0" borderId="0" xfId="1" applyAlignment="1">
      <alignment wrapText="1"/>
    </xf>
    <xf numFmtId="49" fontId="7" fillId="2" borderId="1" xfId="1" applyNumberFormat="1" applyFont="1" applyFill="1" applyBorder="1" applyAlignment="1">
      <alignment vertical="center" wrapText="1"/>
    </xf>
    <xf numFmtId="49" fontId="7" fillId="2" borderId="1" xfId="1" applyNumberFormat="1" applyFont="1" applyFill="1" applyBorder="1" applyAlignment="1" applyProtection="1">
      <alignment vertical="center" wrapText="1"/>
    </xf>
    <xf numFmtId="49" fontId="7" fillId="0" borderId="1" xfId="1" applyNumberFormat="1" applyFont="1" applyFill="1" applyBorder="1" applyAlignment="1">
      <alignment vertical="center" wrapText="1"/>
    </xf>
    <xf numFmtId="0" fontId="7" fillId="4" borderId="1" xfId="1" applyNumberFormat="1" applyFont="1" applyFill="1" applyBorder="1" applyAlignment="1" applyProtection="1">
      <alignment vertical="center" wrapText="1"/>
    </xf>
    <xf numFmtId="0" fontId="7" fillId="3" borderId="1" xfId="1" applyNumberFormat="1" applyFont="1" applyFill="1" applyBorder="1" applyAlignment="1" applyProtection="1">
      <alignment vertical="center" wrapText="1"/>
    </xf>
    <xf numFmtId="49" fontId="7" fillId="3" borderId="1" xfId="1" applyNumberFormat="1" applyFont="1" applyFill="1" applyBorder="1" applyAlignment="1">
      <alignment vertical="center" wrapText="1"/>
    </xf>
    <xf numFmtId="0" fontId="7" fillId="0" borderId="1" xfId="1" applyFont="1" applyFill="1" applyBorder="1" applyAlignment="1">
      <alignment wrapText="1"/>
    </xf>
    <xf numFmtId="167" fontId="7" fillId="0" borderId="1" xfId="4" applyNumberFormat="1" applyFont="1" applyFill="1" applyBorder="1" applyAlignment="1">
      <alignment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wrapText="1"/>
    </xf>
    <xf numFmtId="0" fontId="9" fillId="0" borderId="0" xfId="1" applyFont="1"/>
    <xf numFmtId="0" fontId="10" fillId="0" borderId="0" xfId="1" applyFont="1"/>
    <xf numFmtId="164" fontId="3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</cellXfs>
  <cellStyles count="7">
    <cellStyle name="Millares 4 2 2" xfId="3"/>
    <cellStyle name="Normal" xfId="0" builtinId="0"/>
    <cellStyle name="Normal 2 2 3" xfId="1"/>
    <cellStyle name="Normal 2 3" xfId="4"/>
    <cellStyle name="Normal_Hoja1" xfId="5"/>
    <cellStyle name="Porcentaje" xfId="6" builtinId="5"/>
    <cellStyle name="Porcentaje 6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2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3" sqref="J13"/>
    </sheetView>
  </sheetViews>
  <sheetFormatPr baseColWidth="10" defaultRowHeight="12.75" x14ac:dyDescent="0.2"/>
  <cols>
    <col min="1" max="1" width="15.7109375" style="2" customWidth="1"/>
    <col min="2" max="2" width="9.5703125" style="2" customWidth="1"/>
    <col min="3" max="3" width="9" style="2" customWidth="1"/>
    <col min="4" max="4" width="39.140625" style="70" customWidth="1"/>
    <col min="5" max="5" width="39" style="70" customWidth="1"/>
    <col min="6" max="6" width="17.7109375" style="2" customWidth="1"/>
    <col min="7" max="7" width="16.5703125" style="2" bestFit="1" customWidth="1"/>
    <col min="8" max="8" width="15.85546875" style="2" bestFit="1" customWidth="1"/>
    <col min="9" max="9" width="15.5703125" style="2" customWidth="1"/>
    <col min="10" max="10" width="14.85546875" style="2" bestFit="1" customWidth="1"/>
    <col min="11" max="11" width="18" style="2" customWidth="1"/>
    <col min="12" max="12" width="17.5703125" style="2" customWidth="1"/>
    <col min="13" max="13" width="7.42578125" style="2" customWidth="1"/>
    <col min="14" max="16384" width="11.42578125" style="2"/>
  </cols>
  <sheetData>
    <row r="1" spans="1:13" ht="19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"/>
    </row>
    <row r="2" spans="1:13" ht="19.5" x14ac:dyDescent="0.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6"/>
    </row>
    <row r="3" spans="1:13" ht="19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1"/>
    </row>
    <row r="4" spans="1:13" ht="19.5" x14ac:dyDescent="0.2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1"/>
    </row>
    <row r="5" spans="1:13" ht="45" x14ac:dyDescent="0.2">
      <c r="A5" s="12" t="s">
        <v>4</v>
      </c>
      <c r="B5" s="12" t="s">
        <v>5</v>
      </c>
      <c r="C5" s="12" t="s">
        <v>6</v>
      </c>
      <c r="D5" s="14" t="s">
        <v>7</v>
      </c>
      <c r="E5" s="14" t="s">
        <v>8</v>
      </c>
      <c r="F5" s="12" t="s">
        <v>9</v>
      </c>
      <c r="G5" s="12" t="s">
        <v>10</v>
      </c>
      <c r="H5" s="12" t="s">
        <v>11</v>
      </c>
      <c r="I5" s="13" t="s">
        <v>959</v>
      </c>
      <c r="J5" s="13" t="s">
        <v>960</v>
      </c>
      <c r="K5" s="12" t="s">
        <v>12</v>
      </c>
      <c r="L5" s="14" t="s">
        <v>958</v>
      </c>
      <c r="M5" s="15" t="s">
        <v>13</v>
      </c>
    </row>
    <row r="6" spans="1:13" ht="15" x14ac:dyDescent="0.2">
      <c r="A6" s="16" t="s">
        <v>14</v>
      </c>
      <c r="B6" s="17"/>
      <c r="C6" s="18"/>
      <c r="D6" s="64" t="s">
        <v>15</v>
      </c>
      <c r="E6" s="71"/>
      <c r="F6" s="20">
        <f t="shared" ref="F6:L6" si="0">SUBTOTAL(9,F7:F654)</f>
        <v>3288379912000</v>
      </c>
      <c r="G6" s="20">
        <f t="shared" si="0"/>
        <v>-354591441123</v>
      </c>
      <c r="H6" s="20">
        <f t="shared" si="0"/>
        <v>873720320830</v>
      </c>
      <c r="I6" s="20">
        <f t="shared" si="0"/>
        <v>-67561831287</v>
      </c>
      <c r="J6" s="20">
        <f t="shared" si="0"/>
        <v>67561831287</v>
      </c>
      <c r="K6" s="20">
        <f t="shared" si="0"/>
        <v>3807508791707</v>
      </c>
      <c r="L6" s="20">
        <f t="shared" si="0"/>
        <v>3777598172641.0005</v>
      </c>
      <c r="M6" s="21">
        <f t="shared" ref="M6:M80" si="1">+IF(ISNUMBER(L6/K6)=TRUE,L6/K6,"")</f>
        <v>0.99214430728797087</v>
      </c>
    </row>
    <row r="7" spans="1:13" ht="15" x14ac:dyDescent="0.2">
      <c r="A7" s="16" t="s">
        <v>16</v>
      </c>
      <c r="B7" s="17"/>
      <c r="C7" s="18"/>
      <c r="D7" s="64" t="s">
        <v>17</v>
      </c>
      <c r="E7" s="71"/>
      <c r="F7" s="20">
        <f t="shared" ref="F7:L7" si="2">SUBTOTAL(9,F8:F278)</f>
        <v>2945596696000</v>
      </c>
      <c r="G7" s="20">
        <f t="shared" si="2"/>
        <v>-99297845265</v>
      </c>
      <c r="H7" s="20">
        <f t="shared" si="2"/>
        <v>239169722827</v>
      </c>
      <c r="I7" s="20">
        <f t="shared" si="2"/>
        <v>-18371599490</v>
      </c>
      <c r="J7" s="20">
        <f t="shared" si="2"/>
        <v>18371599490</v>
      </c>
      <c r="K7" s="20">
        <f t="shared" si="2"/>
        <v>3085468573562</v>
      </c>
      <c r="L7" s="20">
        <f t="shared" si="2"/>
        <v>3021787446182.0005</v>
      </c>
      <c r="M7" s="21">
        <f t="shared" si="1"/>
        <v>0.9793609541430256</v>
      </c>
    </row>
    <row r="8" spans="1:13" ht="15" x14ac:dyDescent="0.2">
      <c r="A8" s="16" t="s">
        <v>18</v>
      </c>
      <c r="B8" s="17"/>
      <c r="C8" s="18"/>
      <c r="D8" s="64" t="s">
        <v>19</v>
      </c>
      <c r="E8" s="71"/>
      <c r="F8" s="20">
        <f t="shared" ref="F8:L8" si="3">SUBTOTAL(9,F10:F90)</f>
        <v>1107939078000</v>
      </c>
      <c r="G8" s="20">
        <f t="shared" si="3"/>
        <v>-51957585460</v>
      </c>
      <c r="H8" s="20">
        <f t="shared" si="3"/>
        <v>15628155699</v>
      </c>
      <c r="I8" s="20">
        <f t="shared" si="3"/>
        <v>0</v>
      </c>
      <c r="J8" s="20">
        <f t="shared" si="3"/>
        <v>0</v>
      </c>
      <c r="K8" s="20">
        <f t="shared" si="3"/>
        <v>1071609648239</v>
      </c>
      <c r="L8" s="20">
        <f t="shared" si="3"/>
        <v>1116962297745</v>
      </c>
      <c r="M8" s="21">
        <f t="shared" si="1"/>
        <v>1.0423219869105593</v>
      </c>
    </row>
    <row r="9" spans="1:13" ht="15" x14ac:dyDescent="0.2">
      <c r="A9" s="16" t="s">
        <v>20</v>
      </c>
      <c r="B9" s="17"/>
      <c r="C9" s="18"/>
      <c r="D9" s="64" t="s">
        <v>21</v>
      </c>
      <c r="E9" s="71"/>
      <c r="F9" s="22">
        <f t="shared" ref="F9:L9" si="4">SUBTOTAL(9,F10:F15)</f>
        <v>192734389000</v>
      </c>
      <c r="G9" s="22">
        <f t="shared" si="4"/>
        <v>-26982814460</v>
      </c>
      <c r="H9" s="22">
        <f t="shared" si="4"/>
        <v>0</v>
      </c>
      <c r="I9" s="22">
        <f t="shared" si="4"/>
        <v>0</v>
      </c>
      <c r="J9" s="22">
        <f t="shared" si="4"/>
        <v>0</v>
      </c>
      <c r="K9" s="22">
        <f t="shared" si="4"/>
        <v>165751574540</v>
      </c>
      <c r="L9" s="22">
        <f t="shared" si="4"/>
        <v>152028905461</v>
      </c>
      <c r="M9" s="15">
        <f t="shared" si="1"/>
        <v>0.91720941947559975</v>
      </c>
    </row>
    <row r="10" spans="1:13" ht="29.25" customHeight="1" x14ac:dyDescent="0.25">
      <c r="A10" s="23" t="s">
        <v>22</v>
      </c>
      <c r="B10" s="24" t="s">
        <v>23</v>
      </c>
      <c r="C10" s="25" t="s">
        <v>24</v>
      </c>
      <c r="D10" s="26" t="s">
        <v>25</v>
      </c>
      <c r="E10" s="27" t="s">
        <v>26</v>
      </c>
      <c r="F10" s="3">
        <v>133063437000</v>
      </c>
      <c r="G10" s="3">
        <v>-18628881180</v>
      </c>
      <c r="H10" s="11">
        <v>0</v>
      </c>
      <c r="I10" s="11">
        <v>0</v>
      </c>
      <c r="J10" s="11">
        <v>0</v>
      </c>
      <c r="K10" s="3">
        <v>114434555820</v>
      </c>
      <c r="L10" s="3">
        <v>105634407857.616</v>
      </c>
      <c r="M10" s="4">
        <f t="shared" si="1"/>
        <v>0.92309885856308815</v>
      </c>
    </row>
    <row r="11" spans="1:13" ht="29.25" customHeight="1" x14ac:dyDescent="0.25">
      <c r="A11" s="23" t="s">
        <v>22</v>
      </c>
      <c r="B11" s="24" t="s">
        <v>27</v>
      </c>
      <c r="C11" s="25" t="s">
        <v>24</v>
      </c>
      <c r="D11" s="26" t="s">
        <v>28</v>
      </c>
      <c r="E11" s="27" t="s">
        <v>29</v>
      </c>
      <c r="F11" s="3">
        <v>33601878000</v>
      </c>
      <c r="G11" s="3">
        <v>-4704262920</v>
      </c>
      <c r="H11" s="11">
        <v>0</v>
      </c>
      <c r="I11" s="11">
        <v>0</v>
      </c>
      <c r="J11" s="11">
        <v>0</v>
      </c>
      <c r="K11" s="3">
        <v>28897615080</v>
      </c>
      <c r="L11" s="3">
        <v>26675355519.600002</v>
      </c>
      <c r="M11" s="4">
        <f t="shared" si="1"/>
        <v>0.92309885939556235</v>
      </c>
    </row>
    <row r="12" spans="1:13" ht="29.25" customHeight="1" x14ac:dyDescent="0.25">
      <c r="A12" s="23" t="s">
        <v>22</v>
      </c>
      <c r="B12" s="24" t="s">
        <v>30</v>
      </c>
      <c r="C12" s="25" t="s">
        <v>24</v>
      </c>
      <c r="D12" s="26" t="s">
        <v>28</v>
      </c>
      <c r="E12" s="27" t="s">
        <v>31</v>
      </c>
      <c r="F12" s="3">
        <v>1344074000</v>
      </c>
      <c r="G12" s="3">
        <v>-188170360</v>
      </c>
      <c r="H12" s="11">
        <v>0</v>
      </c>
      <c r="I12" s="11">
        <v>0</v>
      </c>
      <c r="J12" s="11">
        <v>0</v>
      </c>
      <c r="K12" s="3">
        <v>1155903640</v>
      </c>
      <c r="L12" s="3">
        <v>1067014220.7839999</v>
      </c>
      <c r="M12" s="4">
        <f>+IF(ISNUMBER(L12/K12)=TRUE,L12/K12,"")</f>
        <v>0.92309962860225958</v>
      </c>
    </row>
    <row r="13" spans="1:13" ht="29.25" customHeight="1" x14ac:dyDescent="0.25">
      <c r="A13" s="23" t="s">
        <v>32</v>
      </c>
      <c r="B13" s="24" t="s">
        <v>23</v>
      </c>
      <c r="C13" s="25" t="s">
        <v>24</v>
      </c>
      <c r="D13" s="26" t="s">
        <v>33</v>
      </c>
      <c r="E13" s="27" t="s">
        <v>26</v>
      </c>
      <c r="F13" s="3">
        <v>19582200000</v>
      </c>
      <c r="G13" s="3">
        <v>-2741508000</v>
      </c>
      <c r="H13" s="11">
        <v>0</v>
      </c>
      <c r="I13" s="11">
        <v>0</v>
      </c>
      <c r="J13" s="11">
        <v>0</v>
      </c>
      <c r="K13" s="3">
        <v>16840692000</v>
      </c>
      <c r="L13" s="3">
        <v>14772485267.496</v>
      </c>
      <c r="M13" s="4">
        <f t="shared" si="1"/>
        <v>0.87718991995673334</v>
      </c>
    </row>
    <row r="14" spans="1:13" ht="29.25" customHeight="1" x14ac:dyDescent="0.25">
      <c r="A14" s="23" t="s">
        <v>32</v>
      </c>
      <c r="B14" s="24" t="s">
        <v>27</v>
      </c>
      <c r="C14" s="25" t="s">
        <v>24</v>
      </c>
      <c r="D14" s="26" t="s">
        <v>33</v>
      </c>
      <c r="E14" s="27" t="s">
        <v>34</v>
      </c>
      <c r="F14" s="3">
        <v>4945000000</v>
      </c>
      <c r="G14" s="3">
        <v>-692300000</v>
      </c>
      <c r="H14" s="11">
        <v>0</v>
      </c>
      <c r="I14" s="11">
        <v>0</v>
      </c>
      <c r="J14" s="11">
        <v>0</v>
      </c>
      <c r="K14" s="3">
        <v>4252700000</v>
      </c>
      <c r="L14" s="3">
        <v>3730425572.6000004</v>
      </c>
      <c r="M14" s="4">
        <f>+IF(ISNUMBER(L14/K14)=TRUE,L14/K14,"")</f>
        <v>0.87718991995673345</v>
      </c>
    </row>
    <row r="15" spans="1:13" ht="29.25" customHeight="1" x14ac:dyDescent="0.25">
      <c r="A15" s="23" t="s">
        <v>32</v>
      </c>
      <c r="B15" s="24" t="s">
        <v>30</v>
      </c>
      <c r="C15" s="25" t="s">
        <v>24</v>
      </c>
      <c r="D15" s="26" t="s">
        <v>33</v>
      </c>
      <c r="E15" s="27" t="s">
        <v>31</v>
      </c>
      <c r="F15" s="3">
        <v>197800000</v>
      </c>
      <c r="G15" s="3">
        <v>-27692000</v>
      </c>
      <c r="H15" s="11">
        <v>0</v>
      </c>
      <c r="I15" s="11">
        <v>0</v>
      </c>
      <c r="J15" s="11">
        <v>0</v>
      </c>
      <c r="K15" s="3">
        <v>170108000</v>
      </c>
      <c r="L15" s="3">
        <v>149217022.90400001</v>
      </c>
      <c r="M15" s="4">
        <f t="shared" si="1"/>
        <v>0.87718991995673345</v>
      </c>
    </row>
    <row r="16" spans="1:13" ht="45" x14ac:dyDescent="0.2">
      <c r="A16" s="16" t="s">
        <v>35</v>
      </c>
      <c r="B16" s="17"/>
      <c r="C16" s="18"/>
      <c r="D16" s="28" t="s">
        <v>36</v>
      </c>
      <c r="E16" s="71"/>
      <c r="F16" s="22">
        <f>SUBTOTAL(9,F17:F18)</f>
        <v>5328352000</v>
      </c>
      <c r="G16" s="22">
        <f t="shared" ref="G16:L16" si="5">SUBTOTAL(9,G17:G18)</f>
        <v>0</v>
      </c>
      <c r="H16" s="22">
        <f t="shared" si="5"/>
        <v>0</v>
      </c>
      <c r="I16" s="22">
        <f t="shared" si="5"/>
        <v>0</v>
      </c>
      <c r="J16" s="22">
        <f t="shared" si="5"/>
        <v>0</v>
      </c>
      <c r="K16" s="22">
        <f t="shared" si="5"/>
        <v>5328352000</v>
      </c>
      <c r="L16" s="22">
        <f t="shared" si="5"/>
        <v>4395687428</v>
      </c>
      <c r="M16" s="15">
        <f t="shared" si="1"/>
        <v>0.82496190717129803</v>
      </c>
    </row>
    <row r="17" spans="1:13" ht="42" customHeight="1" x14ac:dyDescent="0.25">
      <c r="A17" s="23" t="s">
        <v>35</v>
      </c>
      <c r="B17" s="24" t="s">
        <v>37</v>
      </c>
      <c r="C17" s="25" t="s">
        <v>38</v>
      </c>
      <c r="D17" s="26" t="s">
        <v>36</v>
      </c>
      <c r="E17" s="27" t="s">
        <v>39</v>
      </c>
      <c r="F17" s="3">
        <v>4955367000</v>
      </c>
      <c r="G17" s="11">
        <v>0</v>
      </c>
      <c r="H17" s="11">
        <v>0</v>
      </c>
      <c r="I17" s="11">
        <v>0</v>
      </c>
      <c r="J17" s="11">
        <v>0</v>
      </c>
      <c r="K17" s="11">
        <v>4955367000</v>
      </c>
      <c r="L17" s="11">
        <v>4088048508</v>
      </c>
      <c r="M17" s="4">
        <f t="shared" si="1"/>
        <v>0.82497391373837703</v>
      </c>
    </row>
    <row r="18" spans="1:13" ht="42" customHeight="1" x14ac:dyDescent="0.25">
      <c r="A18" s="23" t="s">
        <v>35</v>
      </c>
      <c r="B18" s="24" t="s">
        <v>40</v>
      </c>
      <c r="C18" s="25" t="s">
        <v>38</v>
      </c>
      <c r="D18" s="26" t="s">
        <v>36</v>
      </c>
      <c r="E18" s="27" t="s">
        <v>41</v>
      </c>
      <c r="F18" s="3">
        <v>372985000</v>
      </c>
      <c r="G18" s="11">
        <v>0</v>
      </c>
      <c r="H18" s="11">
        <v>0</v>
      </c>
      <c r="I18" s="11">
        <v>0</v>
      </c>
      <c r="J18" s="11">
        <v>0</v>
      </c>
      <c r="K18" s="3">
        <v>372985000</v>
      </c>
      <c r="L18" s="3">
        <v>307638920</v>
      </c>
      <c r="M18" s="4">
        <f t="shared" si="1"/>
        <v>0.82480239151708512</v>
      </c>
    </row>
    <row r="19" spans="1:13" ht="15" x14ac:dyDescent="0.2">
      <c r="A19" s="16" t="s">
        <v>42</v>
      </c>
      <c r="B19" s="17"/>
      <c r="C19" s="18"/>
      <c r="D19" s="64" t="s">
        <v>43</v>
      </c>
      <c r="E19" s="71"/>
      <c r="F19" s="22">
        <f>SUBTOTAL(9,F20:F21)</f>
        <v>1456000000</v>
      </c>
      <c r="G19" s="22">
        <f t="shared" ref="G19:L19" si="6">SUBTOTAL(9,G20:G21)</f>
        <v>0</v>
      </c>
      <c r="H19" s="22">
        <f t="shared" si="6"/>
        <v>0</v>
      </c>
      <c r="I19" s="22">
        <f t="shared" si="6"/>
        <v>0</v>
      </c>
      <c r="J19" s="22">
        <f t="shared" si="6"/>
        <v>0</v>
      </c>
      <c r="K19" s="22">
        <f t="shared" si="6"/>
        <v>1456000000</v>
      </c>
      <c r="L19" s="22">
        <f t="shared" si="6"/>
        <v>2223446208</v>
      </c>
      <c r="M19" s="15">
        <f t="shared" si="1"/>
        <v>1.5270921758241758</v>
      </c>
    </row>
    <row r="20" spans="1:13" ht="15" x14ac:dyDescent="0.25">
      <c r="A20" s="23" t="s">
        <v>42</v>
      </c>
      <c r="B20" s="24" t="s">
        <v>37</v>
      </c>
      <c r="C20" s="25">
        <v>1116</v>
      </c>
      <c r="D20" s="26" t="s">
        <v>43</v>
      </c>
      <c r="E20" s="27" t="s">
        <v>39</v>
      </c>
      <c r="F20" s="3">
        <v>1354080000</v>
      </c>
      <c r="G20" s="11">
        <v>0</v>
      </c>
      <c r="H20" s="11">
        <v>0</v>
      </c>
      <c r="I20" s="11">
        <v>0</v>
      </c>
      <c r="J20" s="11">
        <v>0</v>
      </c>
      <c r="K20" s="11">
        <v>1354080000</v>
      </c>
      <c r="L20" s="11">
        <v>2067804961</v>
      </c>
      <c r="M20" s="4">
        <f t="shared" si="1"/>
        <v>1.5270921666371262</v>
      </c>
    </row>
    <row r="21" spans="1:13" ht="15" customHeight="1" x14ac:dyDescent="0.25">
      <c r="A21" s="23" t="s">
        <v>42</v>
      </c>
      <c r="B21" s="24" t="s">
        <v>40</v>
      </c>
      <c r="C21" s="25" t="s">
        <v>38</v>
      </c>
      <c r="D21" s="26" t="s">
        <v>43</v>
      </c>
      <c r="E21" s="27" t="s">
        <v>41</v>
      </c>
      <c r="F21" s="3">
        <v>101920000</v>
      </c>
      <c r="G21" s="11">
        <v>0</v>
      </c>
      <c r="H21" s="11">
        <v>0</v>
      </c>
      <c r="I21" s="11">
        <v>0</v>
      </c>
      <c r="J21" s="11">
        <v>0</v>
      </c>
      <c r="K21" s="11">
        <v>101920000</v>
      </c>
      <c r="L21" s="11">
        <v>155641247</v>
      </c>
      <c r="M21" s="4">
        <f t="shared" si="1"/>
        <v>1.5270922978806907</v>
      </c>
    </row>
    <row r="22" spans="1:13" ht="15" x14ac:dyDescent="0.2">
      <c r="A22" s="16" t="s">
        <v>44</v>
      </c>
      <c r="B22" s="17"/>
      <c r="C22" s="18"/>
      <c r="D22" s="64" t="s">
        <v>45</v>
      </c>
      <c r="E22" s="71"/>
      <c r="F22" s="22">
        <f>SUBTOTAL(9,F23:F26)</f>
        <v>122830571000</v>
      </c>
      <c r="G22" s="22">
        <f t="shared" ref="G22:L22" si="7">SUBTOTAL(9,G23:G26)</f>
        <v>0</v>
      </c>
      <c r="H22" s="22">
        <f t="shared" si="7"/>
        <v>0</v>
      </c>
      <c r="I22" s="22">
        <f t="shared" si="7"/>
        <v>0</v>
      </c>
      <c r="J22" s="22">
        <f t="shared" si="7"/>
        <v>0</v>
      </c>
      <c r="K22" s="22">
        <f t="shared" si="7"/>
        <v>122830571000</v>
      </c>
      <c r="L22" s="22">
        <f t="shared" si="7"/>
        <v>137916179861</v>
      </c>
      <c r="M22" s="15">
        <f t="shared" si="1"/>
        <v>1.1228164026120175</v>
      </c>
    </row>
    <row r="23" spans="1:13" ht="15" x14ac:dyDescent="0.25">
      <c r="A23" s="23" t="s">
        <v>44</v>
      </c>
      <c r="B23" s="24" t="s">
        <v>23</v>
      </c>
      <c r="C23" s="25" t="s">
        <v>24</v>
      </c>
      <c r="D23" s="26" t="s">
        <v>45</v>
      </c>
      <c r="E23" s="27" t="s">
        <v>26</v>
      </c>
      <c r="F23" s="3">
        <v>87553632000</v>
      </c>
      <c r="G23" s="11">
        <v>0</v>
      </c>
      <c r="H23" s="11">
        <v>0</v>
      </c>
      <c r="I23" s="11">
        <v>0</v>
      </c>
      <c r="J23" s="11">
        <v>0</v>
      </c>
      <c r="K23" s="11">
        <v>87553632000</v>
      </c>
      <c r="L23" s="11">
        <v>98306653004.920792</v>
      </c>
      <c r="M23" s="4">
        <f t="shared" si="1"/>
        <v>1.1228163899005446</v>
      </c>
    </row>
    <row r="24" spans="1:13" ht="15" x14ac:dyDescent="0.25">
      <c r="A24" s="23" t="s">
        <v>44</v>
      </c>
      <c r="B24" s="24" t="s">
        <v>46</v>
      </c>
      <c r="C24" s="25">
        <v>1114</v>
      </c>
      <c r="D24" s="26" t="s">
        <v>45</v>
      </c>
      <c r="E24" s="27" t="s">
        <v>47</v>
      </c>
      <c r="F24" s="3">
        <v>24566114000</v>
      </c>
      <c r="G24" s="11">
        <v>0</v>
      </c>
      <c r="H24" s="11">
        <v>0</v>
      </c>
      <c r="I24" s="11">
        <v>0</v>
      </c>
      <c r="J24" s="11">
        <v>0</v>
      </c>
      <c r="K24" s="11">
        <v>24566114000</v>
      </c>
      <c r="L24" s="11">
        <v>27583235972.200001</v>
      </c>
      <c r="M24" s="4">
        <f t="shared" si="1"/>
        <v>1.122816411753198</v>
      </c>
    </row>
    <row r="25" spans="1:13" ht="30" x14ac:dyDescent="0.25">
      <c r="A25" s="23" t="s">
        <v>44</v>
      </c>
      <c r="B25" s="24" t="s">
        <v>48</v>
      </c>
      <c r="C25" s="25" t="s">
        <v>24</v>
      </c>
      <c r="D25" s="26" t="s">
        <v>45</v>
      </c>
      <c r="E25" s="27" t="s">
        <v>49</v>
      </c>
      <c r="F25" s="3">
        <v>9826446000</v>
      </c>
      <c r="G25" s="11">
        <v>0</v>
      </c>
      <c r="H25" s="11">
        <v>0</v>
      </c>
      <c r="I25" s="11">
        <v>0</v>
      </c>
      <c r="J25" s="11">
        <v>0</v>
      </c>
      <c r="K25" s="11">
        <v>9826446000</v>
      </c>
      <c r="L25" s="11">
        <v>11033294388.880001</v>
      </c>
      <c r="M25" s="4">
        <f>+IF(ISNUMBER(L25/K25)=TRUE,L25/K25,"")</f>
        <v>1.1228163660472974</v>
      </c>
    </row>
    <row r="26" spans="1:13" ht="15" x14ac:dyDescent="0.25">
      <c r="A26" s="23" t="s">
        <v>44</v>
      </c>
      <c r="B26" s="24" t="s">
        <v>30</v>
      </c>
      <c r="C26" s="25" t="s">
        <v>24</v>
      </c>
      <c r="D26" s="26" t="s">
        <v>45</v>
      </c>
      <c r="E26" s="27" t="s">
        <v>31</v>
      </c>
      <c r="F26" s="3">
        <v>884379000</v>
      </c>
      <c r="G26" s="11">
        <v>0</v>
      </c>
      <c r="H26" s="11">
        <v>0</v>
      </c>
      <c r="I26" s="11">
        <v>0</v>
      </c>
      <c r="J26" s="11">
        <v>0</v>
      </c>
      <c r="K26" s="11">
        <v>884379000</v>
      </c>
      <c r="L26" s="11">
        <v>992996494.99919999</v>
      </c>
      <c r="M26" s="4">
        <f t="shared" si="1"/>
        <v>1.122817813402625</v>
      </c>
    </row>
    <row r="27" spans="1:13" ht="30" x14ac:dyDescent="0.2">
      <c r="A27" s="19" t="s">
        <v>50</v>
      </c>
      <c r="B27" s="17"/>
      <c r="C27" s="18"/>
      <c r="D27" s="28" t="s">
        <v>51</v>
      </c>
      <c r="E27" s="71"/>
      <c r="F27" s="22">
        <f t="shared" ref="F27:L27" si="8">SUBTOTAL(9,F28:F45)</f>
        <v>215629481000</v>
      </c>
      <c r="G27" s="22">
        <f t="shared" si="8"/>
        <v>-3171512001</v>
      </c>
      <c r="H27" s="22">
        <f t="shared" si="8"/>
        <v>3879068839</v>
      </c>
      <c r="I27" s="22">
        <f t="shared" si="8"/>
        <v>0</v>
      </c>
      <c r="J27" s="22">
        <f t="shared" si="8"/>
        <v>0</v>
      </c>
      <c r="K27" s="22">
        <f t="shared" si="8"/>
        <v>216337037838</v>
      </c>
      <c r="L27" s="22">
        <f t="shared" si="8"/>
        <v>230799713723</v>
      </c>
      <c r="M27" s="15">
        <f t="shared" si="1"/>
        <v>1.0668525187805802</v>
      </c>
    </row>
    <row r="28" spans="1:13" ht="15" x14ac:dyDescent="0.2">
      <c r="A28" s="19" t="s">
        <v>52</v>
      </c>
      <c r="B28" s="17"/>
      <c r="C28" s="18"/>
      <c r="D28" s="28" t="s">
        <v>53</v>
      </c>
      <c r="E28" s="71"/>
      <c r="F28" s="22">
        <f t="shared" ref="F28:L28" si="9">SUBTOTAL(9,F29:F39)</f>
        <v>207535378000</v>
      </c>
      <c r="G28" s="22">
        <f t="shared" si="9"/>
        <v>-31714922</v>
      </c>
      <c r="H28" s="22">
        <f t="shared" si="9"/>
        <v>3879068839</v>
      </c>
      <c r="I28" s="22">
        <f t="shared" si="9"/>
        <v>0</v>
      </c>
      <c r="J28" s="22">
        <f t="shared" si="9"/>
        <v>0</v>
      </c>
      <c r="K28" s="20">
        <f t="shared" si="9"/>
        <v>211382731917</v>
      </c>
      <c r="L28" s="22">
        <f t="shared" si="9"/>
        <v>217897804769</v>
      </c>
      <c r="M28" s="15">
        <f t="shared" si="1"/>
        <v>1.0308212160611028</v>
      </c>
    </row>
    <row r="29" spans="1:13" ht="36.75" customHeight="1" x14ac:dyDescent="0.25">
      <c r="A29" s="29" t="s">
        <v>54</v>
      </c>
      <c r="B29" s="24" t="s">
        <v>55</v>
      </c>
      <c r="C29" s="25" t="s">
        <v>24</v>
      </c>
      <c r="D29" s="26" t="s">
        <v>56</v>
      </c>
      <c r="E29" s="27" t="s">
        <v>57</v>
      </c>
      <c r="F29" s="3">
        <v>1828269000</v>
      </c>
      <c r="G29" s="11">
        <v>0</v>
      </c>
      <c r="H29" s="11">
        <v>0</v>
      </c>
      <c r="I29" s="11">
        <v>0</v>
      </c>
      <c r="J29" s="11">
        <v>0</v>
      </c>
      <c r="K29" s="30">
        <v>1828269000</v>
      </c>
      <c r="L29" s="11">
        <v>1928862381.47</v>
      </c>
      <c r="M29" s="4">
        <f t="shared" si="1"/>
        <v>1.0550211054664276</v>
      </c>
    </row>
    <row r="30" spans="1:13" ht="36.75" customHeight="1" x14ac:dyDescent="0.2">
      <c r="A30" s="29" t="s">
        <v>54</v>
      </c>
      <c r="B30" s="24" t="s">
        <v>30</v>
      </c>
      <c r="C30" s="25" t="s">
        <v>24</v>
      </c>
      <c r="D30" s="26" t="s">
        <v>56</v>
      </c>
      <c r="E30" s="27" t="s">
        <v>31</v>
      </c>
      <c r="F30" s="3">
        <v>1809985000</v>
      </c>
      <c r="G30" s="3">
        <v>0</v>
      </c>
      <c r="H30" s="3">
        <v>0</v>
      </c>
      <c r="I30" s="3">
        <v>0</v>
      </c>
      <c r="J30" s="3">
        <v>0</v>
      </c>
      <c r="K30" s="3">
        <v>1809985000</v>
      </c>
      <c r="L30" s="3">
        <v>1909573757.6553001</v>
      </c>
      <c r="M30" s="4">
        <f>+IF(ISNUMBER(L30/K30)=TRUE,L30/K30,"")</f>
        <v>1.0550218690515667</v>
      </c>
    </row>
    <row r="31" spans="1:13" ht="36.75" customHeight="1" x14ac:dyDescent="0.2">
      <c r="A31" s="29" t="s">
        <v>54</v>
      </c>
      <c r="B31" s="24" t="s">
        <v>23</v>
      </c>
      <c r="C31" s="25">
        <v>1133</v>
      </c>
      <c r="D31" s="26" t="s">
        <v>56</v>
      </c>
      <c r="E31" s="27" t="s">
        <v>26</v>
      </c>
      <c r="F31" s="3">
        <v>179188612000</v>
      </c>
      <c r="G31" s="3">
        <v>0</v>
      </c>
      <c r="H31" s="3">
        <v>0</v>
      </c>
      <c r="I31" s="3">
        <v>0</v>
      </c>
      <c r="J31" s="3">
        <v>0</v>
      </c>
      <c r="K31" s="3">
        <v>179188612000</v>
      </c>
      <c r="L31" s="3">
        <v>189047802007.87469</v>
      </c>
      <c r="M31" s="4">
        <f t="shared" si="1"/>
        <v>1.055021297937587</v>
      </c>
    </row>
    <row r="32" spans="1:13" ht="36.75" customHeight="1" x14ac:dyDescent="0.2">
      <c r="A32" s="29" t="s">
        <v>58</v>
      </c>
      <c r="B32" s="24" t="s">
        <v>23</v>
      </c>
      <c r="C32" s="25" t="s">
        <v>24</v>
      </c>
      <c r="D32" s="26" t="s">
        <v>59</v>
      </c>
      <c r="E32" s="27" t="s">
        <v>26</v>
      </c>
      <c r="F32" s="3">
        <v>4780264000</v>
      </c>
      <c r="G32" s="3">
        <v>0</v>
      </c>
      <c r="H32" s="3">
        <v>0</v>
      </c>
      <c r="I32" s="3">
        <v>0</v>
      </c>
      <c r="J32" s="3">
        <v>0</v>
      </c>
      <c r="K32" s="3">
        <v>4780264000</v>
      </c>
      <c r="L32" s="3">
        <v>1876803442.47</v>
      </c>
      <c r="M32" s="4">
        <f t="shared" si="1"/>
        <v>0.39261501926881026</v>
      </c>
    </row>
    <row r="33" spans="1:13" ht="36.75" customHeight="1" x14ac:dyDescent="0.2">
      <c r="A33" s="29" t="s">
        <v>58</v>
      </c>
      <c r="B33" s="24" t="s">
        <v>30</v>
      </c>
      <c r="C33" s="25" t="s">
        <v>24</v>
      </c>
      <c r="D33" s="26" t="s">
        <v>59</v>
      </c>
      <c r="E33" s="27" t="s">
        <v>31</v>
      </c>
      <c r="F33" s="3">
        <v>48285000</v>
      </c>
      <c r="G33" s="3">
        <v>-31714922</v>
      </c>
      <c r="H33" s="3">
        <v>0</v>
      </c>
      <c r="I33" s="3">
        <v>0</v>
      </c>
      <c r="J33" s="3">
        <v>0</v>
      </c>
      <c r="K33" s="3">
        <v>16570078</v>
      </c>
      <c r="L33" s="3">
        <v>18957610.530000001</v>
      </c>
      <c r="M33" s="4">
        <f>+IF(ISNUMBER(L33/K33)=TRUE,L33/K33,"")</f>
        <v>1.1440869819683408</v>
      </c>
    </row>
    <row r="34" spans="1:13" ht="36.75" customHeight="1" x14ac:dyDescent="0.2">
      <c r="A34" s="29" t="s">
        <v>60</v>
      </c>
      <c r="B34" s="24" t="s">
        <v>23</v>
      </c>
      <c r="C34" s="25" t="s">
        <v>24</v>
      </c>
      <c r="D34" s="26" t="s">
        <v>61</v>
      </c>
      <c r="E34" s="27" t="s">
        <v>26</v>
      </c>
      <c r="F34" s="3">
        <v>12924414000</v>
      </c>
      <c r="G34" s="3">
        <v>0</v>
      </c>
      <c r="H34" s="3">
        <v>0</v>
      </c>
      <c r="I34" s="3">
        <v>0</v>
      </c>
      <c r="J34" s="3">
        <v>0</v>
      </c>
      <c r="K34" s="3">
        <v>12924414000</v>
      </c>
      <c r="L34" s="3">
        <v>10820081768.76</v>
      </c>
      <c r="M34" s="4">
        <f>+IF(ISNUMBER(L34/K34)=TRUE,L34/K34,"")</f>
        <v>0.8371816137087531</v>
      </c>
    </row>
    <row r="35" spans="1:13" ht="36.75" customHeight="1" x14ac:dyDescent="0.2">
      <c r="A35" s="29" t="s">
        <v>60</v>
      </c>
      <c r="B35" s="24" t="s">
        <v>30</v>
      </c>
      <c r="C35" s="25" t="s">
        <v>24</v>
      </c>
      <c r="D35" s="26" t="s">
        <v>61</v>
      </c>
      <c r="E35" s="27" t="s">
        <v>31</v>
      </c>
      <c r="F35" s="3">
        <v>130549000</v>
      </c>
      <c r="G35" s="3">
        <v>0</v>
      </c>
      <c r="H35" s="3">
        <v>0</v>
      </c>
      <c r="I35" s="3">
        <v>0</v>
      </c>
      <c r="J35" s="3">
        <v>0</v>
      </c>
      <c r="K35" s="3">
        <v>130549000</v>
      </c>
      <c r="L35" s="3">
        <v>109293755.24000001</v>
      </c>
      <c r="M35" s="4">
        <f>+IF(ISNUMBER(L35/K35)=TRUE,L35/K35,"")</f>
        <v>0.83718569456679104</v>
      </c>
    </row>
    <row r="36" spans="1:13" ht="15" customHeight="1" x14ac:dyDescent="0.2">
      <c r="A36" s="19" t="s">
        <v>62</v>
      </c>
      <c r="B36" s="17"/>
      <c r="C36" s="18"/>
      <c r="D36" s="28" t="s">
        <v>63</v>
      </c>
      <c r="E36" s="72"/>
      <c r="F36" s="22">
        <f>SUBTOTAL(9,F37:F39)</f>
        <v>6825000000</v>
      </c>
      <c r="G36" s="22">
        <f t="shared" ref="G36:L36" si="10">SUBTOTAL(9,G37:G39)</f>
        <v>0</v>
      </c>
      <c r="H36" s="22">
        <f t="shared" si="10"/>
        <v>3879068839</v>
      </c>
      <c r="I36" s="22">
        <f t="shared" si="10"/>
        <v>0</v>
      </c>
      <c r="J36" s="22">
        <f t="shared" si="10"/>
        <v>0</v>
      </c>
      <c r="K36" s="20">
        <f t="shared" si="10"/>
        <v>10704068839</v>
      </c>
      <c r="L36" s="22">
        <f t="shared" si="10"/>
        <v>12186430045</v>
      </c>
      <c r="M36" s="15">
        <f t="shared" si="1"/>
        <v>1.138485769130992</v>
      </c>
    </row>
    <row r="37" spans="1:13" ht="46.5" customHeight="1" x14ac:dyDescent="0.25">
      <c r="A37" s="29" t="s">
        <v>64</v>
      </c>
      <c r="B37" s="24" t="s">
        <v>37</v>
      </c>
      <c r="C37" s="25">
        <v>1116</v>
      </c>
      <c r="D37" s="26" t="s">
        <v>65</v>
      </c>
      <c r="E37" s="27" t="s">
        <v>39</v>
      </c>
      <c r="F37" s="3">
        <v>5250000000</v>
      </c>
      <c r="G37" s="11">
        <v>0</v>
      </c>
      <c r="H37" s="3">
        <v>3879068839</v>
      </c>
      <c r="I37" s="3">
        <v>0</v>
      </c>
      <c r="J37" s="3">
        <v>0</v>
      </c>
      <c r="K37" s="3">
        <v>9129068839</v>
      </c>
      <c r="L37" s="3">
        <v>10788755250</v>
      </c>
      <c r="M37" s="4">
        <f t="shared" si="1"/>
        <v>1.1818023765917622</v>
      </c>
    </row>
    <row r="38" spans="1:13" ht="46.5" customHeight="1" x14ac:dyDescent="0.25">
      <c r="A38" s="29" t="s">
        <v>66</v>
      </c>
      <c r="B38" s="24" t="s">
        <v>37</v>
      </c>
      <c r="C38" s="25">
        <v>1116</v>
      </c>
      <c r="D38" s="26" t="s">
        <v>67</v>
      </c>
      <c r="E38" s="27" t="s">
        <v>39</v>
      </c>
      <c r="F38" s="3">
        <v>315000000</v>
      </c>
      <c r="G38" s="11">
        <v>0</v>
      </c>
      <c r="H38" s="3">
        <v>0</v>
      </c>
      <c r="I38" s="3">
        <v>0</v>
      </c>
      <c r="J38" s="3">
        <v>0</v>
      </c>
      <c r="K38" s="3">
        <v>315000000</v>
      </c>
      <c r="L38" s="3">
        <v>264730795</v>
      </c>
      <c r="M38" s="4">
        <f t="shared" si="1"/>
        <v>0.8404152222222222</v>
      </c>
    </row>
    <row r="39" spans="1:13" ht="46.5" customHeight="1" x14ac:dyDescent="0.25">
      <c r="A39" s="29" t="s">
        <v>68</v>
      </c>
      <c r="B39" s="24" t="s">
        <v>37</v>
      </c>
      <c r="C39" s="25">
        <v>1116</v>
      </c>
      <c r="D39" s="26" t="s">
        <v>69</v>
      </c>
      <c r="E39" s="27" t="s">
        <v>39</v>
      </c>
      <c r="F39" s="3">
        <v>1260000000</v>
      </c>
      <c r="G39" s="11">
        <v>0</v>
      </c>
      <c r="H39" s="3">
        <v>0</v>
      </c>
      <c r="I39" s="3">
        <v>0</v>
      </c>
      <c r="J39" s="3">
        <v>0</v>
      </c>
      <c r="K39" s="3">
        <v>1260000000</v>
      </c>
      <c r="L39" s="3">
        <v>1132944000</v>
      </c>
      <c r="M39" s="4">
        <f t="shared" si="1"/>
        <v>0.89916190476190472</v>
      </c>
    </row>
    <row r="40" spans="1:13" ht="40.5" customHeight="1" x14ac:dyDescent="0.2">
      <c r="A40" s="19" t="s">
        <v>70</v>
      </c>
      <c r="B40" s="17"/>
      <c r="C40" s="18"/>
      <c r="D40" s="28" t="s">
        <v>71</v>
      </c>
      <c r="E40" s="71"/>
      <c r="F40" s="22">
        <f t="shared" ref="F40:L40" si="11">SUBTOTAL(9,F41:F45)</f>
        <v>8094103000</v>
      </c>
      <c r="G40" s="22">
        <f t="shared" si="11"/>
        <v>-3139797079</v>
      </c>
      <c r="H40" s="22">
        <f t="shared" si="11"/>
        <v>0</v>
      </c>
      <c r="I40" s="22">
        <f t="shared" si="11"/>
        <v>0</v>
      </c>
      <c r="J40" s="22">
        <f t="shared" si="11"/>
        <v>0</v>
      </c>
      <c r="K40" s="22">
        <f t="shared" si="11"/>
        <v>4954305921</v>
      </c>
      <c r="L40" s="22">
        <f t="shared" si="11"/>
        <v>12901908954</v>
      </c>
      <c r="M40" s="15">
        <f t="shared" si="1"/>
        <v>2.6041809205427144</v>
      </c>
    </row>
    <row r="41" spans="1:13" ht="40.5" customHeight="1" x14ac:dyDescent="0.2">
      <c r="A41" s="19" t="s">
        <v>72</v>
      </c>
      <c r="B41" s="17"/>
      <c r="C41" s="18"/>
      <c r="D41" s="28" t="s">
        <v>73</v>
      </c>
      <c r="E41" s="72"/>
      <c r="F41" s="22">
        <f t="shared" ref="F41:L41" si="12">SUBTOTAL(9,F42:F45)</f>
        <v>8094103000</v>
      </c>
      <c r="G41" s="22">
        <f t="shared" si="12"/>
        <v>-3139797079</v>
      </c>
      <c r="H41" s="22">
        <f t="shared" si="12"/>
        <v>0</v>
      </c>
      <c r="I41" s="22">
        <f t="shared" si="12"/>
        <v>0</v>
      </c>
      <c r="J41" s="22">
        <f t="shared" si="12"/>
        <v>0</v>
      </c>
      <c r="K41" s="22">
        <f t="shared" si="12"/>
        <v>4954305921</v>
      </c>
      <c r="L41" s="22">
        <f t="shared" si="12"/>
        <v>12901908954</v>
      </c>
      <c r="M41" s="15">
        <f t="shared" si="1"/>
        <v>2.6041809205427144</v>
      </c>
    </row>
    <row r="42" spans="1:13" ht="40.5" customHeight="1" x14ac:dyDescent="0.2">
      <c r="A42" s="29" t="s">
        <v>74</v>
      </c>
      <c r="B42" s="24" t="s">
        <v>23</v>
      </c>
      <c r="C42" s="25">
        <v>1114</v>
      </c>
      <c r="D42" s="26" t="s">
        <v>75</v>
      </c>
      <c r="E42" s="27" t="s">
        <v>26</v>
      </c>
      <c r="F42" s="3">
        <v>2403949000</v>
      </c>
      <c r="G42" s="3">
        <v>-847745378</v>
      </c>
      <c r="H42" s="3">
        <v>0</v>
      </c>
      <c r="I42" s="3">
        <v>0</v>
      </c>
      <c r="J42" s="3">
        <v>0</v>
      </c>
      <c r="K42" s="3">
        <v>1556203622</v>
      </c>
      <c r="L42" s="3">
        <v>3056402723.2199998</v>
      </c>
      <c r="M42" s="4">
        <f>+IF(ISNUMBER(L42/K42)=TRUE,L42/K42,"")</f>
        <v>1.9640120868578725</v>
      </c>
    </row>
    <row r="43" spans="1:13" ht="40.5" customHeight="1" x14ac:dyDescent="0.2">
      <c r="A43" s="29" t="s">
        <v>74</v>
      </c>
      <c r="B43" s="24" t="s">
        <v>30</v>
      </c>
      <c r="C43" s="25">
        <v>1114</v>
      </c>
      <c r="D43" s="26" t="s">
        <v>75</v>
      </c>
      <c r="E43" s="27" t="s">
        <v>31</v>
      </c>
      <c r="F43" s="3">
        <v>24282000</v>
      </c>
      <c r="G43" s="3">
        <v>0</v>
      </c>
      <c r="H43" s="3">
        <v>0</v>
      </c>
      <c r="I43" s="3">
        <v>0</v>
      </c>
      <c r="J43" s="3">
        <v>0</v>
      </c>
      <c r="K43" s="3">
        <v>24282000</v>
      </c>
      <c r="L43" s="3">
        <v>30872754.780000001</v>
      </c>
      <c r="M43" s="4">
        <f>+IF(ISNUMBER(L43/K43)=TRUE,L43/K43,"")</f>
        <v>1.2714255324932049</v>
      </c>
    </row>
    <row r="44" spans="1:13" ht="40.5" customHeight="1" x14ac:dyDescent="0.2">
      <c r="A44" s="29" t="s">
        <v>76</v>
      </c>
      <c r="B44" s="24" t="s">
        <v>23</v>
      </c>
      <c r="C44" s="25">
        <v>1114</v>
      </c>
      <c r="D44" s="26" t="s">
        <v>77</v>
      </c>
      <c r="E44" s="27" t="s">
        <v>26</v>
      </c>
      <c r="F44" s="3">
        <v>5609213000</v>
      </c>
      <c r="G44" s="3">
        <v>-2292051701</v>
      </c>
      <c r="H44" s="3">
        <v>0</v>
      </c>
      <c r="I44" s="3">
        <v>0</v>
      </c>
      <c r="J44" s="3">
        <v>0</v>
      </c>
      <c r="K44" s="3">
        <v>3317161299</v>
      </c>
      <c r="L44" s="3">
        <v>9716487141.2399998</v>
      </c>
      <c r="M44" s="4">
        <f>+IF(ISNUMBER(L44/K44)=TRUE,L44/K44,"")</f>
        <v>2.9291572719629753</v>
      </c>
    </row>
    <row r="45" spans="1:13" ht="40.5" customHeight="1" x14ac:dyDescent="0.2">
      <c r="A45" s="29" t="s">
        <v>76</v>
      </c>
      <c r="B45" s="24" t="s">
        <v>30</v>
      </c>
      <c r="C45" s="25">
        <v>1114</v>
      </c>
      <c r="D45" s="26" t="s">
        <v>77</v>
      </c>
      <c r="E45" s="27" t="s">
        <v>31</v>
      </c>
      <c r="F45" s="3">
        <v>56659000</v>
      </c>
      <c r="G45" s="3">
        <v>0</v>
      </c>
      <c r="H45" s="3">
        <v>0</v>
      </c>
      <c r="I45" s="3">
        <v>0</v>
      </c>
      <c r="J45" s="3">
        <v>0</v>
      </c>
      <c r="K45" s="3">
        <v>56659000</v>
      </c>
      <c r="L45" s="3">
        <v>98146334.760000005</v>
      </c>
      <c r="M45" s="4">
        <f>+IF(ISNUMBER(L45/K45)=TRUE,L45/K45,"")</f>
        <v>1.7322285031504263</v>
      </c>
    </row>
    <row r="46" spans="1:13" ht="40.5" customHeight="1" x14ac:dyDescent="0.2">
      <c r="A46" s="19" t="s">
        <v>967</v>
      </c>
      <c r="B46" s="17"/>
      <c r="C46" s="18"/>
      <c r="D46" s="28" t="s">
        <v>71</v>
      </c>
      <c r="E46" s="71"/>
      <c r="F46" s="22">
        <f t="shared" ref="F46:L46" si="13">SUBTOTAL(9,F47:F51)</f>
        <v>279477904000</v>
      </c>
      <c r="G46" s="22">
        <f t="shared" si="13"/>
        <v>-19426703925</v>
      </c>
      <c r="H46" s="22">
        <f t="shared" si="13"/>
        <v>4257405694</v>
      </c>
      <c r="I46" s="22">
        <f t="shared" si="13"/>
        <v>0</v>
      </c>
      <c r="J46" s="22">
        <f t="shared" si="13"/>
        <v>0</v>
      </c>
      <c r="K46" s="22">
        <f t="shared" si="13"/>
        <v>264308605769</v>
      </c>
      <c r="L46" s="22">
        <f t="shared" si="13"/>
        <v>287725743769.41003</v>
      </c>
      <c r="M46" s="15">
        <f t="shared" ref="M46" si="14">+IF(ISNUMBER(L46/K46)=TRUE,L46/K46,"")</f>
        <v>1.0885977130115698</v>
      </c>
    </row>
    <row r="47" spans="1:13" ht="30" customHeight="1" x14ac:dyDescent="0.25">
      <c r="A47" s="29" t="s">
        <v>79</v>
      </c>
      <c r="B47" s="24" t="s">
        <v>37</v>
      </c>
      <c r="C47" s="25" t="s">
        <v>38</v>
      </c>
      <c r="D47" s="26" t="s">
        <v>80</v>
      </c>
      <c r="E47" s="27" t="s">
        <v>39</v>
      </c>
      <c r="F47" s="3">
        <v>98445236000</v>
      </c>
      <c r="G47" s="11">
        <v>0</v>
      </c>
      <c r="H47" s="3">
        <v>0</v>
      </c>
      <c r="I47" s="3">
        <v>0</v>
      </c>
      <c r="J47" s="3">
        <v>0</v>
      </c>
      <c r="K47" s="3">
        <v>98445236000</v>
      </c>
      <c r="L47" s="3">
        <v>103188909775</v>
      </c>
      <c r="M47" s="4">
        <f t="shared" si="1"/>
        <v>1.0481859150096404</v>
      </c>
    </row>
    <row r="48" spans="1:13" ht="30" customHeight="1" x14ac:dyDescent="0.25">
      <c r="A48" s="29" t="s">
        <v>79</v>
      </c>
      <c r="B48" s="24" t="s">
        <v>78</v>
      </c>
      <c r="C48" s="25" t="s">
        <v>38</v>
      </c>
      <c r="D48" s="26" t="s">
        <v>80</v>
      </c>
      <c r="E48" s="27" t="s">
        <v>81</v>
      </c>
      <c r="F48" s="3">
        <v>4428000000</v>
      </c>
      <c r="G48" s="11">
        <v>0</v>
      </c>
      <c r="H48" s="3">
        <v>4257405694</v>
      </c>
      <c r="I48" s="3">
        <v>0</v>
      </c>
      <c r="J48" s="3">
        <v>0</v>
      </c>
      <c r="K48" s="3">
        <v>8685405694</v>
      </c>
      <c r="L48" s="3">
        <v>9862768134</v>
      </c>
      <c r="M48" s="4">
        <f t="shared" si="1"/>
        <v>1.1355564128470519</v>
      </c>
    </row>
    <row r="49" spans="1:13" ht="30" customHeight="1" x14ac:dyDescent="0.25">
      <c r="A49" s="29" t="s">
        <v>82</v>
      </c>
      <c r="B49" s="24" t="s">
        <v>83</v>
      </c>
      <c r="C49" s="25" t="s">
        <v>24</v>
      </c>
      <c r="D49" s="26" t="s">
        <v>84</v>
      </c>
      <c r="E49" s="27" t="s">
        <v>85</v>
      </c>
      <c r="F49" s="3">
        <v>3712800000</v>
      </c>
      <c r="G49" s="11">
        <v>0</v>
      </c>
      <c r="H49" s="3">
        <v>0</v>
      </c>
      <c r="I49" s="3">
        <v>0</v>
      </c>
      <c r="J49" s="3">
        <v>0</v>
      </c>
      <c r="K49" s="3">
        <v>3712800000</v>
      </c>
      <c r="L49" s="3">
        <v>4525590173</v>
      </c>
      <c r="M49" s="4">
        <f t="shared" si="1"/>
        <v>1.2189156897759104</v>
      </c>
    </row>
    <row r="50" spans="1:13" ht="15" customHeight="1" x14ac:dyDescent="0.2">
      <c r="A50" s="19" t="s">
        <v>86</v>
      </c>
      <c r="B50" s="17"/>
      <c r="C50" s="18"/>
      <c r="D50" s="28" t="s">
        <v>87</v>
      </c>
      <c r="E50" s="71"/>
      <c r="F50" s="22">
        <f t="shared" ref="F50:L50" si="15">SUBTOTAL(9,F51:F54)</f>
        <v>194042499000</v>
      </c>
      <c r="G50" s="22">
        <f t="shared" si="15"/>
        <v>-21803258999</v>
      </c>
      <c r="H50" s="22">
        <f t="shared" si="15"/>
        <v>0</v>
      </c>
      <c r="I50" s="22">
        <f t="shared" si="15"/>
        <v>0</v>
      </c>
      <c r="J50" s="22">
        <f t="shared" si="15"/>
        <v>0</v>
      </c>
      <c r="K50" s="22">
        <f t="shared" si="15"/>
        <v>172239240001</v>
      </c>
      <c r="L50" s="22">
        <f t="shared" si="15"/>
        <v>174354988159</v>
      </c>
      <c r="M50" s="15">
        <f t="shared" si="1"/>
        <v>1.0122837755089242</v>
      </c>
    </row>
    <row r="51" spans="1:13" ht="33.75" customHeight="1" x14ac:dyDescent="0.25">
      <c r="A51" s="23" t="s">
        <v>88</v>
      </c>
      <c r="B51" s="24" t="s">
        <v>23</v>
      </c>
      <c r="C51" s="25" t="s">
        <v>24</v>
      </c>
      <c r="D51" s="26" t="s">
        <v>89</v>
      </c>
      <c r="E51" s="27" t="s">
        <v>26</v>
      </c>
      <c r="F51" s="3">
        <v>172891868000</v>
      </c>
      <c r="G51" s="3">
        <v>-19426703925</v>
      </c>
      <c r="H51" s="11">
        <v>0</v>
      </c>
      <c r="I51" s="11">
        <v>0</v>
      </c>
      <c r="J51" s="11">
        <v>0</v>
      </c>
      <c r="K51" s="3">
        <v>153465164075</v>
      </c>
      <c r="L51" s="3">
        <v>170148475687.41</v>
      </c>
      <c r="M51" s="4">
        <f t="shared" si="1"/>
        <v>1.1087107404013636</v>
      </c>
    </row>
    <row r="52" spans="1:13" ht="33.75" customHeight="1" x14ac:dyDescent="0.25">
      <c r="A52" s="23" t="s">
        <v>88</v>
      </c>
      <c r="B52" s="24" t="s">
        <v>30</v>
      </c>
      <c r="C52" s="25" t="s">
        <v>24</v>
      </c>
      <c r="D52" s="26" t="s">
        <v>89</v>
      </c>
      <c r="E52" s="27" t="s">
        <v>31</v>
      </c>
      <c r="F52" s="3">
        <v>1746381000</v>
      </c>
      <c r="G52" s="3">
        <v>-196229163</v>
      </c>
      <c r="H52" s="11">
        <v>0</v>
      </c>
      <c r="I52" s="11">
        <v>0</v>
      </c>
      <c r="J52" s="11">
        <v>0</v>
      </c>
      <c r="K52" s="3">
        <v>1550151837</v>
      </c>
      <c r="L52" s="3">
        <v>1718671471.5900002</v>
      </c>
      <c r="M52" s="4">
        <f>+IF(ISNUMBER(L52/K52)=TRUE,L52/K52,"")</f>
        <v>1.1087116955692129</v>
      </c>
    </row>
    <row r="53" spans="1:13" ht="33.75" customHeight="1" x14ac:dyDescent="0.25">
      <c r="A53" s="23" t="s">
        <v>90</v>
      </c>
      <c r="B53" s="24" t="s">
        <v>23</v>
      </c>
      <c r="C53" s="25" t="s">
        <v>24</v>
      </c>
      <c r="D53" s="26" t="s">
        <v>91</v>
      </c>
      <c r="E53" s="27" t="s">
        <v>26</v>
      </c>
      <c r="F53" s="3">
        <v>19210197000</v>
      </c>
      <c r="G53" s="3">
        <v>-2158521472</v>
      </c>
      <c r="H53" s="11">
        <v>0</v>
      </c>
      <c r="I53" s="11">
        <v>0</v>
      </c>
      <c r="J53" s="11">
        <v>0</v>
      </c>
      <c r="K53" s="3">
        <v>17051675528</v>
      </c>
      <c r="L53" s="3">
        <v>2462962590</v>
      </c>
      <c r="M53" s="4">
        <f>+IF(ISNUMBER(L53/K53)=TRUE,L53/K53,"")</f>
        <v>0.14444108943755407</v>
      </c>
    </row>
    <row r="54" spans="1:13" ht="33.75" customHeight="1" x14ac:dyDescent="0.25">
      <c r="A54" s="23" t="s">
        <v>90</v>
      </c>
      <c r="B54" s="24" t="s">
        <v>30</v>
      </c>
      <c r="C54" s="25" t="s">
        <v>24</v>
      </c>
      <c r="D54" s="26" t="s">
        <v>91</v>
      </c>
      <c r="E54" s="27" t="s">
        <v>31</v>
      </c>
      <c r="F54" s="3">
        <v>194053000</v>
      </c>
      <c r="G54" s="3">
        <v>-21804439</v>
      </c>
      <c r="H54" s="11">
        <v>0</v>
      </c>
      <c r="I54" s="11">
        <v>0</v>
      </c>
      <c r="J54" s="11">
        <v>0</v>
      </c>
      <c r="K54" s="3">
        <v>172248561</v>
      </c>
      <c r="L54" s="3">
        <v>24878410</v>
      </c>
      <c r="M54" s="4">
        <f>+IF(ISNUMBER(L54/K54)=TRUE,L54/K54,"")</f>
        <v>0.14443319500358553</v>
      </c>
    </row>
    <row r="55" spans="1:13" ht="15" customHeight="1" x14ac:dyDescent="0.2">
      <c r="A55" s="16" t="s">
        <v>92</v>
      </c>
      <c r="B55" s="17"/>
      <c r="C55" s="18"/>
      <c r="D55" s="28" t="s">
        <v>93</v>
      </c>
      <c r="E55" s="64"/>
      <c r="F55" s="22">
        <f>SUBTOTAL(9,F56:F57)</f>
        <v>33000000000</v>
      </c>
      <c r="G55" s="22">
        <f t="shared" ref="G55:L55" si="16">SUBTOTAL(9,G56:G57)</f>
        <v>0</v>
      </c>
      <c r="H55" s="22">
        <f t="shared" si="16"/>
        <v>0</v>
      </c>
      <c r="I55" s="22">
        <f t="shared" si="16"/>
        <v>0</v>
      </c>
      <c r="J55" s="22">
        <f t="shared" si="16"/>
        <v>0</v>
      </c>
      <c r="K55" s="22">
        <f t="shared" si="16"/>
        <v>33000000000</v>
      </c>
      <c r="L55" s="22">
        <f t="shared" si="16"/>
        <v>34261529000</v>
      </c>
      <c r="M55" s="15">
        <f t="shared" si="1"/>
        <v>1.0382281515151515</v>
      </c>
    </row>
    <row r="56" spans="1:13" ht="49.5" customHeight="1" x14ac:dyDescent="0.25">
      <c r="A56" s="29" t="s">
        <v>94</v>
      </c>
      <c r="B56" s="24" t="s">
        <v>37</v>
      </c>
      <c r="C56" s="25" t="s">
        <v>38</v>
      </c>
      <c r="D56" s="26" t="s">
        <v>95</v>
      </c>
      <c r="E56" s="27" t="s">
        <v>39</v>
      </c>
      <c r="F56" s="3">
        <v>32450000000</v>
      </c>
      <c r="G56" s="11">
        <v>0</v>
      </c>
      <c r="H56" s="11">
        <v>0</v>
      </c>
      <c r="I56" s="11">
        <v>0</v>
      </c>
      <c r="J56" s="11">
        <v>0</v>
      </c>
      <c r="K56" s="3">
        <v>32450000000</v>
      </c>
      <c r="L56" s="3">
        <v>33763961000</v>
      </c>
      <c r="M56" s="4">
        <f t="shared" si="1"/>
        <v>1.0404918644067798</v>
      </c>
    </row>
    <row r="57" spans="1:13" ht="49.5" customHeight="1" x14ac:dyDescent="0.25">
      <c r="A57" s="29" t="s">
        <v>96</v>
      </c>
      <c r="B57" s="24" t="s">
        <v>37</v>
      </c>
      <c r="C57" s="25" t="s">
        <v>38</v>
      </c>
      <c r="D57" s="26" t="s">
        <v>97</v>
      </c>
      <c r="E57" s="27" t="s">
        <v>39</v>
      </c>
      <c r="F57" s="3">
        <v>550000000</v>
      </c>
      <c r="G57" s="11">
        <v>0</v>
      </c>
      <c r="H57" s="11">
        <v>0</v>
      </c>
      <c r="I57" s="11">
        <v>0</v>
      </c>
      <c r="J57" s="11">
        <v>0</v>
      </c>
      <c r="K57" s="3">
        <v>550000000</v>
      </c>
      <c r="L57" s="3">
        <v>497568000</v>
      </c>
      <c r="M57" s="4">
        <f t="shared" si="1"/>
        <v>0.90466909090909087</v>
      </c>
    </row>
    <row r="58" spans="1:13" ht="30" customHeight="1" x14ac:dyDescent="0.2">
      <c r="A58" s="19" t="s">
        <v>98</v>
      </c>
      <c r="B58" s="17"/>
      <c r="C58" s="18"/>
      <c r="D58" s="28" t="s">
        <v>99</v>
      </c>
      <c r="E58" s="71"/>
      <c r="F58" s="22">
        <f>SUBTOTAL(9,F59:F66)</f>
        <v>107859056000</v>
      </c>
      <c r="G58" s="22">
        <f t="shared" ref="G58:L58" si="17">SUBTOTAL(9,G59:G66)</f>
        <v>0</v>
      </c>
      <c r="H58" s="22">
        <f t="shared" si="17"/>
        <v>3452213000</v>
      </c>
      <c r="I58" s="22">
        <f t="shared" si="17"/>
        <v>0</v>
      </c>
      <c r="J58" s="22">
        <f t="shared" si="17"/>
        <v>0</v>
      </c>
      <c r="K58" s="22">
        <f t="shared" si="17"/>
        <v>111311269000</v>
      </c>
      <c r="L58" s="22">
        <f t="shared" si="17"/>
        <v>108032369434</v>
      </c>
      <c r="M58" s="15">
        <f t="shared" si="1"/>
        <v>0.97054296842128351</v>
      </c>
    </row>
    <row r="59" spans="1:13" ht="30" customHeight="1" x14ac:dyDescent="0.2">
      <c r="A59" s="19" t="s">
        <v>100</v>
      </c>
      <c r="B59" s="17"/>
      <c r="C59" s="18"/>
      <c r="D59" s="28" t="s">
        <v>101</v>
      </c>
      <c r="E59" s="71"/>
      <c r="F59" s="22">
        <f>SUBTOTAL(9,F60:F63)</f>
        <v>84759056000</v>
      </c>
      <c r="G59" s="22">
        <f t="shared" ref="G59:L59" si="18">SUBTOTAL(9,G60:G63)</f>
        <v>0</v>
      </c>
      <c r="H59" s="22">
        <f t="shared" si="18"/>
        <v>0</v>
      </c>
      <c r="I59" s="22">
        <f t="shared" si="18"/>
        <v>0</v>
      </c>
      <c r="J59" s="22">
        <f t="shared" si="18"/>
        <v>0</v>
      </c>
      <c r="K59" s="22">
        <f t="shared" si="18"/>
        <v>84759056000</v>
      </c>
      <c r="L59" s="22">
        <f t="shared" si="18"/>
        <v>78933155434</v>
      </c>
      <c r="M59" s="15">
        <f t="shared" si="1"/>
        <v>0.93126515512395514</v>
      </c>
    </row>
    <row r="60" spans="1:13" ht="30" customHeight="1" x14ac:dyDescent="0.25">
      <c r="A60" s="29" t="s">
        <v>102</v>
      </c>
      <c r="B60" s="24" t="s">
        <v>23</v>
      </c>
      <c r="C60" s="25" t="s">
        <v>24</v>
      </c>
      <c r="D60" s="26" t="s">
        <v>103</v>
      </c>
      <c r="E60" s="27" t="s">
        <v>26</v>
      </c>
      <c r="F60" s="3">
        <v>78876778000</v>
      </c>
      <c r="G60" s="11">
        <v>0</v>
      </c>
      <c r="H60" s="11">
        <v>0</v>
      </c>
      <c r="I60" s="11">
        <v>0</v>
      </c>
      <c r="J60" s="11">
        <v>0</v>
      </c>
      <c r="K60" s="11">
        <v>78876778000</v>
      </c>
      <c r="L60" s="11">
        <v>71655219339.660004</v>
      </c>
      <c r="M60" s="4">
        <f t="shared" si="1"/>
        <v>0.90844506021353966</v>
      </c>
    </row>
    <row r="61" spans="1:13" ht="30" customHeight="1" x14ac:dyDescent="0.25">
      <c r="A61" s="29" t="s">
        <v>102</v>
      </c>
      <c r="B61" s="24" t="s">
        <v>30</v>
      </c>
      <c r="C61" s="25" t="s">
        <v>24</v>
      </c>
      <c r="D61" s="26" t="s">
        <v>103</v>
      </c>
      <c r="E61" s="27" t="s">
        <v>31</v>
      </c>
      <c r="F61" s="3">
        <v>796734000</v>
      </c>
      <c r="G61" s="11">
        <v>0</v>
      </c>
      <c r="H61" s="11">
        <v>0</v>
      </c>
      <c r="I61" s="11">
        <v>0</v>
      </c>
      <c r="J61" s="11">
        <v>0</v>
      </c>
      <c r="K61" s="3">
        <v>796734000</v>
      </c>
      <c r="L61" s="3">
        <v>723790094.34000003</v>
      </c>
      <c r="M61" s="4">
        <f>+IF(ISNUMBER(L61/K61)=TRUE,L61/K61,"")</f>
        <v>0.90844635014948527</v>
      </c>
    </row>
    <row r="62" spans="1:13" ht="30" customHeight="1" x14ac:dyDescent="0.25">
      <c r="A62" s="29" t="s">
        <v>104</v>
      </c>
      <c r="B62" s="24" t="s">
        <v>23</v>
      </c>
      <c r="C62" s="25" t="s">
        <v>24</v>
      </c>
      <c r="D62" s="26" t="s">
        <v>105</v>
      </c>
      <c r="E62" s="27" t="s">
        <v>26</v>
      </c>
      <c r="F62" s="3">
        <v>5034689000</v>
      </c>
      <c r="G62" s="11">
        <v>0</v>
      </c>
      <c r="H62" s="11">
        <v>0</v>
      </c>
      <c r="I62" s="11">
        <v>0</v>
      </c>
      <c r="J62" s="11">
        <v>0</v>
      </c>
      <c r="K62" s="3">
        <v>5034689000</v>
      </c>
      <c r="L62" s="3">
        <v>6488604540</v>
      </c>
      <c r="M62" s="4">
        <f>+IF(ISNUMBER(L62/K62)=TRUE,L62/K62,"")</f>
        <v>1.2887796128023001</v>
      </c>
    </row>
    <row r="63" spans="1:13" ht="30" customHeight="1" x14ac:dyDescent="0.25">
      <c r="A63" s="29" t="s">
        <v>104</v>
      </c>
      <c r="B63" s="24" t="s">
        <v>30</v>
      </c>
      <c r="C63" s="25">
        <v>1114</v>
      </c>
      <c r="D63" s="26" t="s">
        <v>105</v>
      </c>
      <c r="E63" s="27" t="s">
        <v>31</v>
      </c>
      <c r="F63" s="3">
        <v>50855000</v>
      </c>
      <c r="G63" s="11">
        <v>0</v>
      </c>
      <c r="H63" s="11">
        <v>0</v>
      </c>
      <c r="I63" s="11">
        <v>0</v>
      </c>
      <c r="J63" s="11">
        <v>0</v>
      </c>
      <c r="K63" s="3">
        <v>50855000</v>
      </c>
      <c r="L63" s="3">
        <v>65541460</v>
      </c>
      <c r="M63" s="4">
        <f t="shared" si="1"/>
        <v>1.288790876020057</v>
      </c>
    </row>
    <row r="64" spans="1:13" ht="44.25" customHeight="1" x14ac:dyDescent="0.2">
      <c r="A64" s="19" t="s">
        <v>106</v>
      </c>
      <c r="B64" s="17"/>
      <c r="C64" s="18"/>
      <c r="D64" s="28" t="s">
        <v>107</v>
      </c>
      <c r="E64" s="72"/>
      <c r="F64" s="22">
        <f>SUBTOTAL(9,F65:F66)</f>
        <v>23100000000</v>
      </c>
      <c r="G64" s="22">
        <f t="shared" ref="G64:L64" si="19">SUBTOTAL(9,G65:G66)</f>
        <v>0</v>
      </c>
      <c r="H64" s="22">
        <f t="shared" si="19"/>
        <v>3452213000</v>
      </c>
      <c r="I64" s="22">
        <f t="shared" si="19"/>
        <v>0</v>
      </c>
      <c r="J64" s="22">
        <f t="shared" si="19"/>
        <v>0</v>
      </c>
      <c r="K64" s="22">
        <f t="shared" si="19"/>
        <v>26552213000</v>
      </c>
      <c r="L64" s="22">
        <f t="shared" si="19"/>
        <v>29099214000</v>
      </c>
      <c r="M64" s="15">
        <f t="shared" si="1"/>
        <v>1.095924245561001</v>
      </c>
    </row>
    <row r="65" spans="1:13" ht="44.25" customHeight="1" x14ac:dyDescent="0.25">
      <c r="A65" s="29" t="s">
        <v>108</v>
      </c>
      <c r="B65" s="24" t="s">
        <v>37</v>
      </c>
      <c r="C65" s="25">
        <v>1116</v>
      </c>
      <c r="D65" s="26" t="s">
        <v>109</v>
      </c>
      <c r="E65" s="27" t="s">
        <v>39</v>
      </c>
      <c r="F65" s="3">
        <v>20790000000</v>
      </c>
      <c r="G65" s="11">
        <v>0</v>
      </c>
      <c r="H65" s="11">
        <v>3452213000</v>
      </c>
      <c r="I65" s="11">
        <v>0</v>
      </c>
      <c r="J65" s="11">
        <v>0</v>
      </c>
      <c r="K65" s="11">
        <v>24242213000</v>
      </c>
      <c r="L65" s="11">
        <v>27115722000</v>
      </c>
      <c r="M65" s="4">
        <f t="shared" si="1"/>
        <v>1.118533279119361</v>
      </c>
    </row>
    <row r="66" spans="1:13" ht="44.25" customHeight="1" x14ac:dyDescent="0.25">
      <c r="A66" s="29" t="s">
        <v>110</v>
      </c>
      <c r="B66" s="24" t="s">
        <v>37</v>
      </c>
      <c r="C66" s="25">
        <v>1116</v>
      </c>
      <c r="D66" s="26" t="s">
        <v>111</v>
      </c>
      <c r="E66" s="27" t="s">
        <v>39</v>
      </c>
      <c r="F66" s="3">
        <v>2310000000</v>
      </c>
      <c r="G66" s="11">
        <v>0</v>
      </c>
      <c r="H66" s="11">
        <v>0</v>
      </c>
      <c r="I66" s="11">
        <v>0</v>
      </c>
      <c r="J66" s="11">
        <v>0</v>
      </c>
      <c r="K66" s="11">
        <v>2310000000</v>
      </c>
      <c r="L66" s="11">
        <v>1983492000</v>
      </c>
      <c r="M66" s="4">
        <f t="shared" si="1"/>
        <v>0.85865454545454545</v>
      </c>
    </row>
    <row r="67" spans="1:13" ht="15" customHeight="1" x14ac:dyDescent="0.2">
      <c r="A67" s="16" t="s">
        <v>112</v>
      </c>
      <c r="B67" s="17"/>
      <c r="C67" s="18"/>
      <c r="D67" s="28" t="s">
        <v>113</v>
      </c>
      <c r="E67" s="71"/>
      <c r="F67" s="22">
        <f>SUBTOTAL(9,F68:F72)</f>
        <v>12279714000</v>
      </c>
      <c r="G67" s="22">
        <f t="shared" ref="G67:L67" si="20">SUBTOTAL(9,G68:G72)</f>
        <v>0</v>
      </c>
      <c r="H67" s="22">
        <f t="shared" si="20"/>
        <v>0</v>
      </c>
      <c r="I67" s="22">
        <f t="shared" si="20"/>
        <v>0</v>
      </c>
      <c r="J67" s="22">
        <f t="shared" si="20"/>
        <v>0</v>
      </c>
      <c r="K67" s="22">
        <f t="shared" si="20"/>
        <v>12279714000</v>
      </c>
      <c r="L67" s="22">
        <f t="shared" si="20"/>
        <v>13622320664</v>
      </c>
      <c r="M67" s="15">
        <f t="shared" si="1"/>
        <v>1.1093353366373191</v>
      </c>
    </row>
    <row r="68" spans="1:13" ht="15" x14ac:dyDescent="0.25">
      <c r="A68" s="23" t="s">
        <v>112</v>
      </c>
      <c r="B68" s="24" t="s">
        <v>23</v>
      </c>
      <c r="C68" s="25" t="s">
        <v>24</v>
      </c>
      <c r="D68" s="26" t="s">
        <v>113</v>
      </c>
      <c r="E68" s="27" t="s">
        <v>26</v>
      </c>
      <c r="F68" s="3">
        <v>2188245000</v>
      </c>
      <c r="G68" s="11">
        <v>0</v>
      </c>
      <c r="H68" s="11">
        <v>0</v>
      </c>
      <c r="I68" s="11">
        <v>0</v>
      </c>
      <c r="J68" s="11">
        <v>0</v>
      </c>
      <c r="K68" s="11">
        <v>2188245000</v>
      </c>
      <c r="L68" s="11">
        <v>2427497542.3248005</v>
      </c>
      <c r="M68" s="4">
        <f t="shared" si="1"/>
        <v>1.1093353542792515</v>
      </c>
    </row>
    <row r="69" spans="1:13" ht="15" x14ac:dyDescent="0.25">
      <c r="A69" s="23" t="s">
        <v>112</v>
      </c>
      <c r="B69" s="24" t="s">
        <v>114</v>
      </c>
      <c r="C69" s="25" t="s">
        <v>24</v>
      </c>
      <c r="D69" s="26" t="s">
        <v>113</v>
      </c>
      <c r="E69" s="27" t="s">
        <v>968</v>
      </c>
      <c r="F69" s="3">
        <v>1105174000</v>
      </c>
      <c r="G69" s="11">
        <v>0</v>
      </c>
      <c r="H69" s="11">
        <v>0</v>
      </c>
      <c r="I69" s="11">
        <v>0</v>
      </c>
      <c r="J69" s="11">
        <v>0</v>
      </c>
      <c r="K69" s="11">
        <v>1105174000</v>
      </c>
      <c r="L69" s="11">
        <v>1362232066.4000001</v>
      </c>
      <c r="M69" s="4">
        <f t="shared" si="1"/>
        <v>1.2325951084625588</v>
      </c>
    </row>
    <row r="70" spans="1:13" ht="30" x14ac:dyDescent="0.25">
      <c r="A70" s="23" t="s">
        <v>112</v>
      </c>
      <c r="B70" s="24" t="s">
        <v>115</v>
      </c>
      <c r="C70" s="25" t="s">
        <v>24</v>
      </c>
      <c r="D70" s="26" t="s">
        <v>113</v>
      </c>
      <c r="E70" s="27" t="s">
        <v>116</v>
      </c>
      <c r="F70" s="3">
        <v>7736220000</v>
      </c>
      <c r="G70" s="11">
        <v>0</v>
      </c>
      <c r="H70" s="11">
        <v>0</v>
      </c>
      <c r="I70" s="11">
        <v>0</v>
      </c>
      <c r="J70" s="11">
        <v>0</v>
      </c>
      <c r="K70" s="11">
        <v>7736220000</v>
      </c>
      <c r="L70" s="11">
        <v>8582062018.3199997</v>
      </c>
      <c r="M70" s="4">
        <f t="shared" si="1"/>
        <v>1.1093353108262174</v>
      </c>
    </row>
    <row r="71" spans="1:13" ht="15" x14ac:dyDescent="0.25">
      <c r="A71" s="23" t="s">
        <v>112</v>
      </c>
      <c r="B71" s="24" t="s">
        <v>117</v>
      </c>
      <c r="C71" s="25" t="s">
        <v>24</v>
      </c>
      <c r="D71" s="26" t="s">
        <v>113</v>
      </c>
      <c r="E71" s="27" t="s">
        <v>118</v>
      </c>
      <c r="F71" s="3">
        <v>1227972000</v>
      </c>
      <c r="G71" s="11">
        <v>0</v>
      </c>
      <c r="H71" s="11">
        <v>0</v>
      </c>
      <c r="I71" s="11">
        <v>0</v>
      </c>
      <c r="J71" s="11">
        <v>0</v>
      </c>
      <c r="K71" s="11">
        <v>1227972000</v>
      </c>
      <c r="L71" s="11">
        <v>1226008859.76</v>
      </c>
      <c r="M71" s="4">
        <f>+IF(ISNUMBER(L71/K71)=TRUE,L71/K71,"")</f>
        <v>0.99840131514399355</v>
      </c>
    </row>
    <row r="72" spans="1:13" ht="15" x14ac:dyDescent="0.25">
      <c r="A72" s="23" t="s">
        <v>112</v>
      </c>
      <c r="B72" s="24" t="s">
        <v>30</v>
      </c>
      <c r="C72" s="25" t="s">
        <v>24</v>
      </c>
      <c r="D72" s="26" t="s">
        <v>113</v>
      </c>
      <c r="E72" s="27" t="s">
        <v>31</v>
      </c>
      <c r="F72" s="3">
        <v>22103000</v>
      </c>
      <c r="G72" s="11">
        <v>0</v>
      </c>
      <c r="H72" s="11">
        <v>0</v>
      </c>
      <c r="I72" s="11">
        <v>0</v>
      </c>
      <c r="J72" s="11">
        <v>0</v>
      </c>
      <c r="K72" s="11">
        <v>22103000</v>
      </c>
      <c r="L72" s="11">
        <v>24520177.195200004</v>
      </c>
      <c r="M72" s="4">
        <f t="shared" si="1"/>
        <v>1.1093596885128718</v>
      </c>
    </row>
    <row r="73" spans="1:13" ht="15" x14ac:dyDescent="0.2">
      <c r="A73" s="16" t="s">
        <v>119</v>
      </c>
      <c r="B73" s="17"/>
      <c r="C73" s="18"/>
      <c r="D73" s="65" t="s">
        <v>120</v>
      </c>
      <c r="E73" s="71"/>
      <c r="F73" s="22">
        <f>SUBTOTAL(9,F74:F76)</f>
        <v>69176402000</v>
      </c>
      <c r="G73" s="22">
        <f t="shared" ref="G73:L73" si="21">SUBTOTAL(9,G74:G76)</f>
        <v>0</v>
      </c>
      <c r="H73" s="22">
        <f t="shared" si="21"/>
        <v>0</v>
      </c>
      <c r="I73" s="22">
        <f t="shared" si="21"/>
        <v>0</v>
      </c>
      <c r="J73" s="22">
        <f t="shared" si="21"/>
        <v>0</v>
      </c>
      <c r="K73" s="22">
        <f t="shared" si="21"/>
        <v>69176402000</v>
      </c>
      <c r="L73" s="22">
        <f t="shared" si="21"/>
        <v>69641999866</v>
      </c>
      <c r="M73" s="15">
        <f t="shared" si="1"/>
        <v>1.0067305880696136</v>
      </c>
    </row>
    <row r="74" spans="1:13" ht="15" x14ac:dyDescent="0.25">
      <c r="A74" s="23" t="s">
        <v>119</v>
      </c>
      <c r="B74" s="24" t="s">
        <v>23</v>
      </c>
      <c r="C74" s="25" t="s">
        <v>24</v>
      </c>
      <c r="D74" s="26" t="s">
        <v>120</v>
      </c>
      <c r="E74" s="27" t="s">
        <v>26</v>
      </c>
      <c r="F74" s="3">
        <v>65060407000</v>
      </c>
      <c r="G74" s="11">
        <v>0</v>
      </c>
      <c r="H74" s="11">
        <v>0</v>
      </c>
      <c r="I74" s="11">
        <v>0</v>
      </c>
      <c r="J74" s="11">
        <v>0</v>
      </c>
      <c r="K74" s="11">
        <v>65060407000</v>
      </c>
      <c r="L74" s="11">
        <v>65498300873.973</v>
      </c>
      <c r="M74" s="4">
        <f t="shared" si="1"/>
        <v>1.0067305738492076</v>
      </c>
    </row>
    <row r="75" spans="1:13" ht="30" x14ac:dyDescent="0.25">
      <c r="A75" s="23" t="s">
        <v>119</v>
      </c>
      <c r="B75" s="24" t="s">
        <v>121</v>
      </c>
      <c r="C75" s="25" t="s">
        <v>24</v>
      </c>
      <c r="D75" s="26" t="s">
        <v>120</v>
      </c>
      <c r="E75" s="27" t="s">
        <v>122</v>
      </c>
      <c r="F75" s="3">
        <v>3458820000</v>
      </c>
      <c r="G75" s="11">
        <v>0</v>
      </c>
      <c r="H75" s="11">
        <v>0</v>
      </c>
      <c r="I75" s="11">
        <v>0</v>
      </c>
      <c r="J75" s="11">
        <v>0</v>
      </c>
      <c r="K75" s="11">
        <v>3458820000</v>
      </c>
      <c r="L75" s="11">
        <v>3482099993.3000002</v>
      </c>
      <c r="M75" s="4">
        <f>+IF(ISNUMBER(L75/K75)=TRUE,L75/K75,"")</f>
        <v>1.0067306171757999</v>
      </c>
    </row>
    <row r="76" spans="1:13" ht="15" x14ac:dyDescent="0.25">
      <c r="A76" s="23" t="s">
        <v>119</v>
      </c>
      <c r="B76" s="24" t="s">
        <v>30</v>
      </c>
      <c r="C76" s="25" t="s">
        <v>24</v>
      </c>
      <c r="D76" s="26" t="s">
        <v>120</v>
      </c>
      <c r="E76" s="27" t="s">
        <v>31</v>
      </c>
      <c r="F76" s="3">
        <v>657175000</v>
      </c>
      <c r="G76" s="11">
        <v>0</v>
      </c>
      <c r="H76" s="11">
        <v>0</v>
      </c>
      <c r="I76" s="11">
        <v>0</v>
      </c>
      <c r="J76" s="11">
        <v>0</v>
      </c>
      <c r="K76" s="11">
        <v>657175000</v>
      </c>
      <c r="L76" s="11">
        <v>661598998.727</v>
      </c>
      <c r="M76" s="4">
        <f t="shared" si="1"/>
        <v>1.0067318427009548</v>
      </c>
    </row>
    <row r="77" spans="1:13" ht="15" x14ac:dyDescent="0.2">
      <c r="A77" s="19" t="s">
        <v>123</v>
      </c>
      <c r="B77" s="17"/>
      <c r="C77" s="18"/>
      <c r="D77" s="28" t="s">
        <v>124</v>
      </c>
      <c r="E77" s="71"/>
      <c r="F77" s="22">
        <f t="shared" ref="F77:L77" si="22">SUBTOTAL(9,F78:F87)</f>
        <v>33016578000</v>
      </c>
      <c r="G77" s="22">
        <f t="shared" si="22"/>
        <v>0</v>
      </c>
      <c r="H77" s="22">
        <f t="shared" si="22"/>
        <v>4039468166</v>
      </c>
      <c r="I77" s="22">
        <f t="shared" si="22"/>
        <v>0</v>
      </c>
      <c r="J77" s="22">
        <f t="shared" si="22"/>
        <v>0</v>
      </c>
      <c r="K77" s="22">
        <f t="shared" si="22"/>
        <v>37056046166</v>
      </c>
      <c r="L77" s="22">
        <f t="shared" si="22"/>
        <v>50436747838</v>
      </c>
      <c r="M77" s="15">
        <f t="shared" si="1"/>
        <v>1.3610936151163688</v>
      </c>
    </row>
    <row r="78" spans="1:13" ht="15" customHeight="1" x14ac:dyDescent="0.25">
      <c r="A78" s="29" t="s">
        <v>125</v>
      </c>
      <c r="B78" s="24" t="s">
        <v>126</v>
      </c>
      <c r="C78" s="25" t="s">
        <v>38</v>
      </c>
      <c r="D78" s="26" t="s">
        <v>127</v>
      </c>
      <c r="E78" s="27" t="s">
        <v>128</v>
      </c>
      <c r="F78" s="3">
        <v>721445000</v>
      </c>
      <c r="G78" s="11">
        <v>0</v>
      </c>
      <c r="H78" s="11">
        <v>501931969</v>
      </c>
      <c r="I78" s="11">
        <v>0</v>
      </c>
      <c r="J78" s="11">
        <v>0</v>
      </c>
      <c r="K78" s="11">
        <v>1223376969</v>
      </c>
      <c r="L78" s="11">
        <v>1420380669.8000002</v>
      </c>
      <c r="M78" s="4">
        <f t="shared" si="1"/>
        <v>1.1610327035672683</v>
      </c>
    </row>
    <row r="79" spans="1:13" ht="15" customHeight="1" x14ac:dyDescent="0.25">
      <c r="A79" s="29" t="s">
        <v>125</v>
      </c>
      <c r="B79" s="24" t="s">
        <v>129</v>
      </c>
      <c r="C79" s="25" t="s">
        <v>38</v>
      </c>
      <c r="D79" s="26" t="s">
        <v>127</v>
      </c>
      <c r="E79" s="27" t="s">
        <v>130</v>
      </c>
      <c r="F79" s="3">
        <v>2885780000</v>
      </c>
      <c r="G79" s="11">
        <v>0</v>
      </c>
      <c r="H79" s="11">
        <v>2007727874</v>
      </c>
      <c r="I79" s="11">
        <v>0</v>
      </c>
      <c r="J79" s="11">
        <v>0</v>
      </c>
      <c r="K79" s="11">
        <v>4893507874</v>
      </c>
      <c r="L79" s="11">
        <v>5681522679.2000008</v>
      </c>
      <c r="M79" s="4">
        <f t="shared" si="1"/>
        <v>1.1610327040417878</v>
      </c>
    </row>
    <row r="80" spans="1:13" ht="15" customHeight="1" x14ac:dyDescent="0.25">
      <c r="A80" s="29" t="s">
        <v>131</v>
      </c>
      <c r="B80" s="24" t="s">
        <v>132</v>
      </c>
      <c r="C80" s="25" t="s">
        <v>24</v>
      </c>
      <c r="D80" s="26" t="s">
        <v>133</v>
      </c>
      <c r="E80" s="27" t="s">
        <v>134</v>
      </c>
      <c r="F80" s="3">
        <v>2503987000</v>
      </c>
      <c r="G80" s="11">
        <v>0</v>
      </c>
      <c r="H80" s="11">
        <v>0</v>
      </c>
      <c r="I80" s="11">
        <v>0</v>
      </c>
      <c r="J80" s="11">
        <v>0</v>
      </c>
      <c r="K80" s="11">
        <v>2503987000</v>
      </c>
      <c r="L80" s="11">
        <v>5240464298.4000006</v>
      </c>
      <c r="M80" s="4">
        <f t="shared" si="1"/>
        <v>2.0928480452973601</v>
      </c>
    </row>
    <row r="81" spans="1:13" ht="15" customHeight="1" x14ac:dyDescent="0.25">
      <c r="A81" s="29" t="s">
        <v>131</v>
      </c>
      <c r="B81" s="24" t="s">
        <v>126</v>
      </c>
      <c r="C81" s="25" t="s">
        <v>24</v>
      </c>
      <c r="D81" s="26" t="s">
        <v>133</v>
      </c>
      <c r="E81" s="27" t="s">
        <v>128</v>
      </c>
      <c r="F81" s="3">
        <v>625997000</v>
      </c>
      <c r="G81" s="11">
        <v>0</v>
      </c>
      <c r="H81" s="11">
        <v>0</v>
      </c>
      <c r="I81" s="11">
        <v>0</v>
      </c>
      <c r="J81" s="11">
        <v>0</v>
      </c>
      <c r="K81" s="11">
        <v>625997000</v>
      </c>
      <c r="L81" s="11">
        <v>1310116074.6000001</v>
      </c>
      <c r="M81" s="4">
        <f t="shared" ref="M81:M155" si="23">+IF(ISNUMBER(L81/K81)=TRUE,L81/K81,"")</f>
        <v>2.0928472094914197</v>
      </c>
    </row>
    <row r="82" spans="1:13" ht="15" customHeight="1" x14ac:dyDescent="0.25">
      <c r="A82" s="29" t="s">
        <v>135</v>
      </c>
      <c r="B82" s="24" t="s">
        <v>136</v>
      </c>
      <c r="C82" s="25" t="s">
        <v>24</v>
      </c>
      <c r="D82" s="26" t="s">
        <v>137</v>
      </c>
      <c r="E82" s="27" t="s">
        <v>138</v>
      </c>
      <c r="F82" s="3">
        <v>6629665000</v>
      </c>
      <c r="G82" s="11">
        <v>0</v>
      </c>
      <c r="H82" s="11">
        <v>0</v>
      </c>
      <c r="I82" s="11">
        <v>0</v>
      </c>
      <c r="J82" s="11">
        <v>0</v>
      </c>
      <c r="K82" s="11">
        <v>6629665000</v>
      </c>
      <c r="L82" s="11">
        <v>11893525388.800001</v>
      </c>
      <c r="M82" s="4">
        <f t="shared" si="23"/>
        <v>1.7939858784418219</v>
      </c>
    </row>
    <row r="83" spans="1:13" ht="15" customHeight="1" x14ac:dyDescent="0.25">
      <c r="A83" s="29" t="s">
        <v>135</v>
      </c>
      <c r="B83" s="24" t="s">
        <v>136</v>
      </c>
      <c r="C83" s="25" t="s">
        <v>139</v>
      </c>
      <c r="D83" s="26" t="s">
        <v>137</v>
      </c>
      <c r="E83" s="27" t="s">
        <v>138</v>
      </c>
      <c r="F83" s="3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813120400</v>
      </c>
      <c r="M83" s="4" t="str">
        <f>+IF(ISNUMBER(L83/K83)=TRUE,L83/K83,"")</f>
        <v/>
      </c>
    </row>
    <row r="84" spans="1:13" ht="15" customHeight="1" x14ac:dyDescent="0.25">
      <c r="A84" s="29" t="s">
        <v>135</v>
      </c>
      <c r="B84" s="24" t="s">
        <v>126</v>
      </c>
      <c r="C84" s="25" t="s">
        <v>24</v>
      </c>
      <c r="D84" s="26" t="s">
        <v>137</v>
      </c>
      <c r="E84" s="27" t="s">
        <v>128</v>
      </c>
      <c r="F84" s="3">
        <v>1657416000</v>
      </c>
      <c r="G84" s="11">
        <v>0</v>
      </c>
      <c r="H84" s="11">
        <v>0</v>
      </c>
      <c r="I84" s="11">
        <v>0</v>
      </c>
      <c r="J84" s="11">
        <v>0</v>
      </c>
      <c r="K84" s="11">
        <v>1657416000</v>
      </c>
      <c r="L84" s="11">
        <v>2973381347.2000003</v>
      </c>
      <c r="M84" s="4">
        <f t="shared" si="23"/>
        <v>1.7939861490416409</v>
      </c>
    </row>
    <row r="85" spans="1:13" ht="15" customHeight="1" x14ac:dyDescent="0.25">
      <c r="A85" s="29" t="s">
        <v>135</v>
      </c>
      <c r="B85" s="24" t="s">
        <v>126</v>
      </c>
      <c r="C85" s="25" t="s">
        <v>139</v>
      </c>
      <c r="D85" s="26" t="s">
        <v>137</v>
      </c>
      <c r="E85" s="27" t="s">
        <v>128</v>
      </c>
      <c r="F85" s="3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203280100</v>
      </c>
      <c r="M85" s="4" t="str">
        <f>+IF(ISNUMBER(L85/K85)=TRUE,L85/K85,"")</f>
        <v/>
      </c>
    </row>
    <row r="86" spans="1:13" ht="31.5" customHeight="1" x14ac:dyDescent="0.25">
      <c r="A86" s="29" t="s">
        <v>140</v>
      </c>
      <c r="B86" s="24" t="s">
        <v>126</v>
      </c>
      <c r="C86" s="25" t="s">
        <v>38</v>
      </c>
      <c r="D86" s="26" t="s">
        <v>141</v>
      </c>
      <c r="E86" s="27" t="s">
        <v>128</v>
      </c>
      <c r="F86" s="3">
        <v>3598458000</v>
      </c>
      <c r="G86" s="11">
        <v>0</v>
      </c>
      <c r="H86" s="11">
        <v>305961265</v>
      </c>
      <c r="I86" s="11">
        <v>0</v>
      </c>
      <c r="J86" s="11">
        <v>0</v>
      </c>
      <c r="K86" s="11">
        <v>3904419265</v>
      </c>
      <c r="L86" s="11">
        <v>4180191376</v>
      </c>
      <c r="M86" s="4">
        <f>+IF(ISNUMBER(L86/K86)=TRUE,L86/K86,"")</f>
        <v>1.0706307628056435</v>
      </c>
    </row>
    <row r="87" spans="1:13" ht="31.5" customHeight="1" x14ac:dyDescent="0.25">
      <c r="A87" s="29" t="s">
        <v>140</v>
      </c>
      <c r="B87" s="24" t="s">
        <v>142</v>
      </c>
      <c r="C87" s="25" t="s">
        <v>38</v>
      </c>
      <c r="D87" s="26" t="s">
        <v>141</v>
      </c>
      <c r="E87" s="27" t="s">
        <v>143</v>
      </c>
      <c r="F87" s="3">
        <v>14393830000</v>
      </c>
      <c r="G87" s="11">
        <v>0</v>
      </c>
      <c r="H87" s="11">
        <v>1223847058</v>
      </c>
      <c r="I87" s="11">
        <v>0</v>
      </c>
      <c r="J87" s="11">
        <v>0</v>
      </c>
      <c r="K87" s="11">
        <v>15617677058</v>
      </c>
      <c r="L87" s="11">
        <v>16720765504</v>
      </c>
      <c r="M87" s="4">
        <f t="shared" si="23"/>
        <v>1.0706307629427485</v>
      </c>
    </row>
    <row r="88" spans="1:13" ht="15" customHeight="1" x14ac:dyDescent="0.2">
      <c r="A88" s="19" t="s">
        <v>144</v>
      </c>
      <c r="B88" s="17"/>
      <c r="C88" s="18"/>
      <c r="D88" s="28" t="s">
        <v>145</v>
      </c>
      <c r="E88" s="71"/>
      <c r="F88" s="22">
        <f>SUBTOTAL(9,F89:F90)</f>
        <v>14000000000</v>
      </c>
      <c r="G88" s="22">
        <f t="shared" ref="G88:L88" si="24">SUBTOTAL(9,G89:G90)</f>
        <v>0</v>
      </c>
      <c r="H88" s="22">
        <f t="shared" si="24"/>
        <v>0</v>
      </c>
      <c r="I88" s="22">
        <f t="shared" si="24"/>
        <v>0</v>
      </c>
      <c r="J88" s="22">
        <f t="shared" si="24"/>
        <v>0</v>
      </c>
      <c r="K88" s="22">
        <f t="shared" si="24"/>
        <v>14000000000</v>
      </c>
      <c r="L88" s="22">
        <f t="shared" si="24"/>
        <v>21671142021</v>
      </c>
      <c r="M88" s="15">
        <f t="shared" si="23"/>
        <v>1.5479387157857143</v>
      </c>
    </row>
    <row r="89" spans="1:13" ht="15" customHeight="1" x14ac:dyDescent="0.25">
      <c r="A89" s="29" t="s">
        <v>144</v>
      </c>
      <c r="B89" s="24" t="s">
        <v>146</v>
      </c>
      <c r="C89" s="25" t="s">
        <v>24</v>
      </c>
      <c r="D89" s="26" t="s">
        <v>145</v>
      </c>
      <c r="E89" s="27" t="s">
        <v>147</v>
      </c>
      <c r="F89" s="3">
        <v>14000000000</v>
      </c>
      <c r="G89" s="11">
        <v>0</v>
      </c>
      <c r="H89" s="11">
        <v>0</v>
      </c>
      <c r="I89" s="11">
        <v>0</v>
      </c>
      <c r="J89" s="11">
        <v>0</v>
      </c>
      <c r="K89" s="11">
        <v>14000000000</v>
      </c>
      <c r="L89" s="11">
        <v>21259372635</v>
      </c>
      <c r="M89" s="4">
        <f t="shared" si="23"/>
        <v>1.5185266167857143</v>
      </c>
    </row>
    <row r="90" spans="1:13" ht="15" customHeight="1" x14ac:dyDescent="0.25">
      <c r="A90" s="29" t="s">
        <v>144</v>
      </c>
      <c r="B90" s="24" t="s">
        <v>146</v>
      </c>
      <c r="C90" s="25" t="s">
        <v>139</v>
      </c>
      <c r="D90" s="26" t="s">
        <v>145</v>
      </c>
      <c r="E90" s="27" t="s">
        <v>147</v>
      </c>
      <c r="F90" s="3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411769386</v>
      </c>
      <c r="M90" s="4" t="str">
        <f t="shared" si="23"/>
        <v/>
      </c>
    </row>
    <row r="91" spans="1:13" ht="15" x14ac:dyDescent="0.2">
      <c r="A91" s="19" t="s">
        <v>148</v>
      </c>
      <c r="B91" s="17"/>
      <c r="C91" s="18"/>
      <c r="D91" s="64" t="s">
        <v>149</v>
      </c>
      <c r="E91" s="71"/>
      <c r="F91" s="20">
        <f t="shared" ref="F91:L91" si="25">SUBTOTAL(9,F92:F278)</f>
        <v>1837657618000</v>
      </c>
      <c r="G91" s="20">
        <f t="shared" si="25"/>
        <v>-47340259805</v>
      </c>
      <c r="H91" s="20">
        <f t="shared" si="25"/>
        <v>223541567128</v>
      </c>
      <c r="I91" s="20">
        <f t="shared" si="25"/>
        <v>-18371599490</v>
      </c>
      <c r="J91" s="20">
        <f t="shared" si="25"/>
        <v>18371599490</v>
      </c>
      <c r="K91" s="20">
        <f t="shared" si="25"/>
        <v>2013858925323</v>
      </c>
      <c r="L91" s="20">
        <f t="shared" si="25"/>
        <v>1904825148437</v>
      </c>
      <c r="M91" s="21">
        <f t="shared" si="23"/>
        <v>0.94585828455262211</v>
      </c>
    </row>
    <row r="92" spans="1:13" ht="15" x14ac:dyDescent="0.2">
      <c r="A92" s="16" t="s">
        <v>150</v>
      </c>
      <c r="B92" s="17"/>
      <c r="C92" s="18"/>
      <c r="D92" s="64" t="s">
        <v>151</v>
      </c>
      <c r="E92" s="71"/>
      <c r="F92" s="22">
        <f t="shared" ref="F92:L92" si="26">SUBTOTAL(9,F93:F108)</f>
        <v>62260201000</v>
      </c>
      <c r="G92" s="22">
        <f t="shared" si="26"/>
        <v>0</v>
      </c>
      <c r="H92" s="22">
        <f t="shared" si="26"/>
        <v>653948709</v>
      </c>
      <c r="I92" s="22">
        <f t="shared" si="26"/>
        <v>-481037658</v>
      </c>
      <c r="J92" s="22">
        <f t="shared" si="26"/>
        <v>23437658</v>
      </c>
      <c r="K92" s="22">
        <f t="shared" si="26"/>
        <v>62456549709</v>
      </c>
      <c r="L92" s="22">
        <f t="shared" si="26"/>
        <v>61705012234</v>
      </c>
      <c r="M92" s="15">
        <f t="shared" si="23"/>
        <v>0.98796703502672512</v>
      </c>
    </row>
    <row r="93" spans="1:13" ht="15" x14ac:dyDescent="0.25">
      <c r="A93" s="29" t="s">
        <v>152</v>
      </c>
      <c r="B93" s="24" t="s">
        <v>153</v>
      </c>
      <c r="C93" s="25" t="s">
        <v>24</v>
      </c>
      <c r="D93" s="26" t="s">
        <v>154</v>
      </c>
      <c r="E93" s="27" t="s">
        <v>155</v>
      </c>
      <c r="F93" s="3">
        <v>4275663000</v>
      </c>
      <c r="G93" s="11">
        <v>0</v>
      </c>
      <c r="H93" s="11">
        <v>0</v>
      </c>
      <c r="I93" s="11">
        <v>0</v>
      </c>
      <c r="J93" s="11">
        <v>0</v>
      </c>
      <c r="K93" s="11">
        <v>4275663000</v>
      </c>
      <c r="L93" s="11">
        <v>5381994609</v>
      </c>
      <c r="M93" s="4">
        <f t="shared" si="23"/>
        <v>1.2587508905636389</v>
      </c>
    </row>
    <row r="94" spans="1:13" ht="30" x14ac:dyDescent="0.2">
      <c r="A94" s="16" t="s">
        <v>156</v>
      </c>
      <c r="B94" s="17"/>
      <c r="C94" s="18"/>
      <c r="D94" s="28" t="s">
        <v>157</v>
      </c>
      <c r="E94" s="71"/>
      <c r="F94" s="22">
        <f t="shared" ref="F94:L94" si="27">SUBTOTAL(9,F95:F103)</f>
        <v>57490538000</v>
      </c>
      <c r="G94" s="22">
        <f t="shared" si="27"/>
        <v>0</v>
      </c>
      <c r="H94" s="22">
        <f t="shared" si="27"/>
        <v>645976567</v>
      </c>
      <c r="I94" s="22">
        <f t="shared" si="27"/>
        <v>0</v>
      </c>
      <c r="J94" s="22">
        <f t="shared" si="27"/>
        <v>0</v>
      </c>
      <c r="K94" s="22">
        <f t="shared" si="27"/>
        <v>58136514567</v>
      </c>
      <c r="L94" s="22">
        <f t="shared" si="27"/>
        <v>56278645483</v>
      </c>
      <c r="M94" s="15">
        <f t="shared" si="23"/>
        <v>0.96804299160626694</v>
      </c>
    </row>
    <row r="95" spans="1:13" ht="15" x14ac:dyDescent="0.25">
      <c r="A95" s="29" t="s">
        <v>158</v>
      </c>
      <c r="B95" s="24" t="s">
        <v>37</v>
      </c>
      <c r="C95" s="25" t="s">
        <v>38</v>
      </c>
      <c r="D95" s="26" t="s">
        <v>159</v>
      </c>
      <c r="E95" s="27" t="s">
        <v>39</v>
      </c>
      <c r="F95" s="3">
        <v>9894621000</v>
      </c>
      <c r="G95" s="3">
        <v>0</v>
      </c>
      <c r="H95" s="3">
        <v>0</v>
      </c>
      <c r="I95" s="3">
        <v>0</v>
      </c>
      <c r="J95" s="3">
        <v>0</v>
      </c>
      <c r="K95" s="3">
        <f>+J95+I95+H95+G95+F95</f>
        <v>9894621000</v>
      </c>
      <c r="L95" s="11">
        <v>9298685814</v>
      </c>
      <c r="M95" s="4">
        <f t="shared" si="23"/>
        <v>0.93977180267945581</v>
      </c>
    </row>
    <row r="96" spans="1:13" ht="15" x14ac:dyDescent="0.25">
      <c r="A96" s="29" t="s">
        <v>158</v>
      </c>
      <c r="B96" s="24" t="s">
        <v>40</v>
      </c>
      <c r="C96" s="25" t="s">
        <v>38</v>
      </c>
      <c r="D96" s="26" t="s">
        <v>159</v>
      </c>
      <c r="E96" s="27" t="s">
        <v>41</v>
      </c>
      <c r="F96" s="3">
        <v>744756000</v>
      </c>
      <c r="G96" s="3">
        <v>0</v>
      </c>
      <c r="H96" s="3">
        <v>0</v>
      </c>
      <c r="I96" s="3">
        <v>0</v>
      </c>
      <c r="J96" s="3">
        <v>0</v>
      </c>
      <c r="K96" s="3">
        <f>+J96+I96+H96+G96+F96</f>
        <v>744756000</v>
      </c>
      <c r="L96" s="11">
        <v>699901086</v>
      </c>
      <c r="M96" s="4">
        <f t="shared" si="23"/>
        <v>0.93977233617453237</v>
      </c>
    </row>
    <row r="97" spans="1:13" ht="15" customHeight="1" x14ac:dyDescent="0.25">
      <c r="A97" s="29" t="s">
        <v>160</v>
      </c>
      <c r="B97" s="24" t="s">
        <v>37</v>
      </c>
      <c r="C97" s="25" t="s">
        <v>38</v>
      </c>
      <c r="D97" s="26" t="s">
        <v>161</v>
      </c>
      <c r="E97" s="27" t="s">
        <v>39</v>
      </c>
      <c r="F97" s="3">
        <v>43213716000</v>
      </c>
      <c r="G97" s="11">
        <v>0</v>
      </c>
      <c r="H97" s="11">
        <v>0</v>
      </c>
      <c r="I97" s="11">
        <v>0</v>
      </c>
      <c r="J97" s="11">
        <v>0</v>
      </c>
      <c r="K97" s="11">
        <v>43213716000</v>
      </c>
      <c r="L97" s="11">
        <v>42138583661</v>
      </c>
      <c r="M97" s="4">
        <f t="shared" si="23"/>
        <v>0.9751205765549068</v>
      </c>
    </row>
    <row r="98" spans="1:13" ht="15" customHeight="1" x14ac:dyDescent="0.25">
      <c r="A98" s="29" t="s">
        <v>160</v>
      </c>
      <c r="B98" s="24" t="s">
        <v>40</v>
      </c>
      <c r="C98" s="25" t="s">
        <v>38</v>
      </c>
      <c r="D98" s="26" t="s">
        <v>161</v>
      </c>
      <c r="E98" s="27" t="s">
        <v>41</v>
      </c>
      <c r="F98" s="3">
        <v>3252645000</v>
      </c>
      <c r="G98" s="11">
        <v>0</v>
      </c>
      <c r="H98" s="11">
        <v>0</v>
      </c>
      <c r="I98" s="11">
        <v>0</v>
      </c>
      <c r="J98" s="11">
        <v>0</v>
      </c>
      <c r="K98" s="11">
        <v>3252645000</v>
      </c>
      <c r="L98" s="11">
        <v>3172343540</v>
      </c>
      <c r="M98" s="4">
        <f t="shared" si="23"/>
        <v>0.97531195073547838</v>
      </c>
    </row>
    <row r="99" spans="1:13" ht="15" customHeight="1" x14ac:dyDescent="0.25">
      <c r="A99" s="29" t="s">
        <v>162</v>
      </c>
      <c r="B99" s="24" t="s">
        <v>37</v>
      </c>
      <c r="C99" s="25" t="s">
        <v>38</v>
      </c>
      <c r="D99" s="26" t="s">
        <v>163</v>
      </c>
      <c r="E99" s="27" t="s">
        <v>39</v>
      </c>
      <c r="F99" s="3">
        <v>260000000</v>
      </c>
      <c r="G99" s="11">
        <v>0</v>
      </c>
      <c r="H99" s="11">
        <v>0</v>
      </c>
      <c r="I99" s="11">
        <v>0</v>
      </c>
      <c r="J99" s="11">
        <v>0</v>
      </c>
      <c r="K99" s="11">
        <v>260000000</v>
      </c>
      <c r="L99" s="11">
        <v>36872432</v>
      </c>
      <c r="M99" s="4">
        <f t="shared" si="23"/>
        <v>0.14181704615384616</v>
      </c>
    </row>
    <row r="100" spans="1:13" ht="15" customHeight="1" x14ac:dyDescent="0.25">
      <c r="A100" s="29" t="s">
        <v>164</v>
      </c>
      <c r="B100" s="24" t="s">
        <v>37</v>
      </c>
      <c r="C100" s="25" t="s">
        <v>38</v>
      </c>
      <c r="D100" s="26" t="s">
        <v>165</v>
      </c>
      <c r="E100" s="27" t="s">
        <v>39</v>
      </c>
      <c r="F100" s="3">
        <v>124800000</v>
      </c>
      <c r="G100" s="11">
        <v>0</v>
      </c>
      <c r="H100" s="11">
        <v>0</v>
      </c>
      <c r="I100" s="11">
        <v>0</v>
      </c>
      <c r="J100" s="11">
        <v>0</v>
      </c>
      <c r="K100" s="11">
        <v>124800000</v>
      </c>
      <c r="L100" s="11">
        <v>0</v>
      </c>
      <c r="M100" s="4">
        <f t="shared" si="23"/>
        <v>0</v>
      </c>
    </row>
    <row r="101" spans="1:13" ht="15" customHeight="1" x14ac:dyDescent="0.25">
      <c r="A101" s="29" t="s">
        <v>166</v>
      </c>
      <c r="B101" s="24" t="s">
        <v>37</v>
      </c>
      <c r="C101" s="25" t="s">
        <v>38</v>
      </c>
      <c r="D101" s="26" t="s">
        <v>167</v>
      </c>
      <c r="E101" s="27" t="s">
        <v>39</v>
      </c>
      <c r="F101" s="3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61345054</v>
      </c>
      <c r="M101" s="4" t="str">
        <f t="shared" si="23"/>
        <v/>
      </c>
    </row>
    <row r="102" spans="1:13" ht="15" customHeight="1" x14ac:dyDescent="0.25">
      <c r="A102" s="29" t="s">
        <v>168</v>
      </c>
      <c r="B102" s="24" t="s">
        <v>37</v>
      </c>
      <c r="C102" s="25" t="s">
        <v>38</v>
      </c>
      <c r="D102" s="26" t="s">
        <v>169</v>
      </c>
      <c r="E102" s="27" t="s">
        <v>39</v>
      </c>
      <c r="F102" s="3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224937329</v>
      </c>
      <c r="M102" s="4" t="str">
        <f t="shared" si="23"/>
        <v/>
      </c>
    </row>
    <row r="103" spans="1:13" ht="15" x14ac:dyDescent="0.25">
      <c r="A103" s="29" t="s">
        <v>168</v>
      </c>
      <c r="B103" s="24" t="s">
        <v>170</v>
      </c>
      <c r="C103" s="25">
        <v>1116</v>
      </c>
      <c r="D103" s="26" t="s">
        <v>171</v>
      </c>
      <c r="E103" s="27" t="s">
        <v>172</v>
      </c>
      <c r="F103" s="3"/>
      <c r="G103" s="11">
        <v>0</v>
      </c>
      <c r="H103" s="11">
        <v>645976567</v>
      </c>
      <c r="I103" s="11">
        <v>0</v>
      </c>
      <c r="J103" s="11">
        <v>0</v>
      </c>
      <c r="K103" s="11">
        <v>645976567</v>
      </c>
      <c r="L103" s="11">
        <v>645976567</v>
      </c>
      <c r="M103" s="4">
        <f t="shared" si="23"/>
        <v>1</v>
      </c>
    </row>
    <row r="104" spans="1:13" ht="15" x14ac:dyDescent="0.2">
      <c r="A104" s="19" t="s">
        <v>173</v>
      </c>
      <c r="B104" s="17"/>
      <c r="C104" s="18"/>
      <c r="D104" s="28" t="s">
        <v>174</v>
      </c>
      <c r="E104" s="71"/>
      <c r="F104" s="22">
        <f>SUBTOTAL(9,F105:F108)</f>
        <v>494000000</v>
      </c>
      <c r="G104" s="22">
        <f t="shared" ref="G104:L104" si="28">SUBTOTAL(9,G105:G108)</f>
        <v>0</v>
      </c>
      <c r="H104" s="22">
        <f t="shared" si="28"/>
        <v>7972142</v>
      </c>
      <c r="I104" s="22">
        <f t="shared" si="28"/>
        <v>-481037658</v>
      </c>
      <c r="J104" s="22">
        <f t="shared" si="28"/>
        <v>23437658</v>
      </c>
      <c r="K104" s="22">
        <f t="shared" si="28"/>
        <v>44372142</v>
      </c>
      <c r="L104" s="22">
        <f t="shared" si="28"/>
        <v>44372142</v>
      </c>
      <c r="M104" s="15">
        <f t="shared" si="23"/>
        <v>1</v>
      </c>
    </row>
    <row r="105" spans="1:13" ht="15" customHeight="1" x14ac:dyDescent="0.25">
      <c r="A105" s="29" t="s">
        <v>173</v>
      </c>
      <c r="B105" s="24" t="s">
        <v>175</v>
      </c>
      <c r="C105" s="25" t="s">
        <v>38</v>
      </c>
      <c r="D105" s="26" t="s">
        <v>174</v>
      </c>
      <c r="E105" s="27" t="s">
        <v>176</v>
      </c>
      <c r="F105" s="3">
        <v>197600000</v>
      </c>
      <c r="G105" s="11">
        <v>0</v>
      </c>
      <c r="H105" s="11">
        <v>0</v>
      </c>
      <c r="I105" s="11">
        <v>-197600000</v>
      </c>
      <c r="J105" s="11">
        <v>0</v>
      </c>
      <c r="K105" s="11">
        <v>0</v>
      </c>
      <c r="L105" s="11">
        <v>0</v>
      </c>
      <c r="M105" s="4" t="str">
        <f t="shared" si="23"/>
        <v/>
      </c>
    </row>
    <row r="106" spans="1:13" ht="15" customHeight="1" x14ac:dyDescent="0.25">
      <c r="A106" s="29" t="s">
        <v>173</v>
      </c>
      <c r="B106" s="24" t="s">
        <v>177</v>
      </c>
      <c r="C106" s="25" t="s">
        <v>38</v>
      </c>
      <c r="D106" s="26" t="s">
        <v>174</v>
      </c>
      <c r="E106" s="27" t="s">
        <v>178</v>
      </c>
      <c r="F106" s="3">
        <v>36400000</v>
      </c>
      <c r="G106" s="11">
        <v>0</v>
      </c>
      <c r="H106" s="11">
        <v>0</v>
      </c>
      <c r="I106" s="11">
        <v>-23437658</v>
      </c>
      <c r="J106" s="11">
        <v>0</v>
      </c>
      <c r="K106" s="11">
        <v>12962342</v>
      </c>
      <c r="L106" s="11">
        <v>12862342</v>
      </c>
      <c r="M106" s="4">
        <f t="shared" si="23"/>
        <v>0.99228534473168506</v>
      </c>
    </row>
    <row r="107" spans="1:13" ht="15" customHeight="1" x14ac:dyDescent="0.25">
      <c r="A107" s="29" t="s">
        <v>173</v>
      </c>
      <c r="B107" s="24" t="s">
        <v>179</v>
      </c>
      <c r="C107" s="25" t="s">
        <v>38</v>
      </c>
      <c r="D107" s="26" t="s">
        <v>174</v>
      </c>
      <c r="E107" s="27" t="s">
        <v>180</v>
      </c>
      <c r="F107" s="3">
        <v>260000000</v>
      </c>
      <c r="G107" s="11">
        <v>0</v>
      </c>
      <c r="H107" s="11">
        <v>0</v>
      </c>
      <c r="I107" s="11">
        <v>-260000000</v>
      </c>
      <c r="J107" s="11">
        <v>0</v>
      </c>
      <c r="K107" s="11">
        <v>0</v>
      </c>
      <c r="L107" s="11">
        <v>0</v>
      </c>
      <c r="M107" s="4" t="str">
        <f t="shared" si="23"/>
        <v/>
      </c>
    </row>
    <row r="108" spans="1:13" ht="15" customHeight="1" x14ac:dyDescent="0.25">
      <c r="A108" s="29" t="s">
        <v>181</v>
      </c>
      <c r="B108" s="24" t="s">
        <v>177</v>
      </c>
      <c r="C108" s="25" t="s">
        <v>38</v>
      </c>
      <c r="D108" s="26" t="s">
        <v>174</v>
      </c>
      <c r="E108" s="27" t="s">
        <v>178</v>
      </c>
      <c r="F108" s="3">
        <v>0</v>
      </c>
      <c r="G108" s="11">
        <v>0</v>
      </c>
      <c r="H108" s="11">
        <v>7972142</v>
      </c>
      <c r="I108" s="11">
        <v>0</v>
      </c>
      <c r="J108" s="11">
        <v>23437658</v>
      </c>
      <c r="K108" s="11">
        <v>31409800</v>
      </c>
      <c r="L108" s="11">
        <v>31509800</v>
      </c>
      <c r="M108" s="4">
        <f t="shared" si="23"/>
        <v>1.0031837197307847</v>
      </c>
    </row>
    <row r="109" spans="1:13" ht="15" customHeight="1" x14ac:dyDescent="0.2">
      <c r="A109" s="16" t="s">
        <v>182</v>
      </c>
      <c r="B109" s="17"/>
      <c r="C109" s="18"/>
      <c r="D109" s="65" t="s">
        <v>183</v>
      </c>
      <c r="E109" s="71"/>
      <c r="F109" s="22">
        <f t="shared" ref="F109:L109" si="29">SUBTOTAL(9,F110:F136)</f>
        <v>26051959000</v>
      </c>
      <c r="G109" s="22">
        <f t="shared" si="29"/>
        <v>-358000000</v>
      </c>
      <c r="H109" s="22">
        <f t="shared" si="29"/>
        <v>20494389</v>
      </c>
      <c r="I109" s="22">
        <f t="shared" si="29"/>
        <v>0</v>
      </c>
      <c r="J109" s="22">
        <f t="shared" si="29"/>
        <v>0</v>
      </c>
      <c r="K109" s="22">
        <f t="shared" si="29"/>
        <v>25714453389</v>
      </c>
      <c r="L109" s="22">
        <f t="shared" si="29"/>
        <v>30424631308</v>
      </c>
      <c r="M109" s="15">
        <f t="shared" si="23"/>
        <v>1.1831723913297296</v>
      </c>
    </row>
    <row r="110" spans="1:13" ht="15" customHeight="1" x14ac:dyDescent="0.2">
      <c r="A110" s="23" t="s">
        <v>184</v>
      </c>
      <c r="B110" s="24" t="s">
        <v>185</v>
      </c>
      <c r="C110" s="25">
        <v>1114</v>
      </c>
      <c r="D110" s="26" t="s">
        <v>186</v>
      </c>
      <c r="E110" s="27" t="s">
        <v>187</v>
      </c>
      <c r="F110" s="3">
        <v>633000000</v>
      </c>
      <c r="G110" s="3">
        <v>-358000000</v>
      </c>
      <c r="H110" s="3">
        <v>0</v>
      </c>
      <c r="I110" s="3">
        <v>0</v>
      </c>
      <c r="J110" s="3">
        <v>0</v>
      </c>
      <c r="K110" s="3">
        <v>275000000</v>
      </c>
      <c r="L110" s="3">
        <v>266121906</v>
      </c>
      <c r="M110" s="4">
        <f>+IF(ISNUMBER(L110/K110)=TRUE,L110/K110,"")</f>
        <v>0.96771602181818184</v>
      </c>
    </row>
    <row r="111" spans="1:13" ht="15" customHeight="1" x14ac:dyDescent="0.25">
      <c r="A111" s="23" t="s">
        <v>188</v>
      </c>
      <c r="B111" s="24" t="s">
        <v>23</v>
      </c>
      <c r="C111" s="25">
        <v>1114</v>
      </c>
      <c r="D111" s="26" t="s">
        <v>189</v>
      </c>
      <c r="E111" s="27" t="s">
        <v>26</v>
      </c>
      <c r="F111" s="3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3">
        <v>70790665</v>
      </c>
      <c r="M111" s="4" t="str">
        <f>+IF(ISNUMBER(L111/K111)=TRUE,L111/K111,"")</f>
        <v/>
      </c>
    </row>
    <row r="112" spans="1:13" ht="15" customHeight="1" x14ac:dyDescent="0.2">
      <c r="A112" s="19" t="s">
        <v>190</v>
      </c>
      <c r="B112" s="17"/>
      <c r="C112" s="18"/>
      <c r="D112" s="65" t="s">
        <v>191</v>
      </c>
      <c r="E112" s="71"/>
      <c r="F112" s="22">
        <f t="shared" ref="F112:L112" si="30">SUBTOTAL(9,F113:F114)</f>
        <v>0</v>
      </c>
      <c r="G112" s="22">
        <f t="shared" si="30"/>
        <v>0</v>
      </c>
      <c r="H112" s="22">
        <f t="shared" si="30"/>
        <v>0</v>
      </c>
      <c r="I112" s="22">
        <f t="shared" si="30"/>
        <v>0</v>
      </c>
      <c r="J112" s="22">
        <f t="shared" si="30"/>
        <v>0</v>
      </c>
      <c r="K112" s="22">
        <f t="shared" si="30"/>
        <v>0</v>
      </c>
      <c r="L112" s="22">
        <f t="shared" si="30"/>
        <v>0</v>
      </c>
      <c r="M112" s="15" t="str">
        <f t="shared" si="23"/>
        <v/>
      </c>
    </row>
    <row r="113" spans="1:13" ht="15" customHeight="1" x14ac:dyDescent="0.2">
      <c r="A113" s="29" t="s">
        <v>192</v>
      </c>
      <c r="B113" s="24" t="s">
        <v>23</v>
      </c>
      <c r="C113" s="25">
        <v>1116</v>
      </c>
      <c r="D113" s="26" t="s">
        <v>193</v>
      </c>
      <c r="E113" s="27" t="s">
        <v>26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4" t="str">
        <f t="shared" si="23"/>
        <v/>
      </c>
    </row>
    <row r="114" spans="1:13" ht="15" customHeight="1" x14ac:dyDescent="0.2">
      <c r="A114" s="29" t="s">
        <v>192</v>
      </c>
      <c r="B114" s="24" t="s">
        <v>179</v>
      </c>
      <c r="C114" s="25">
        <v>1116</v>
      </c>
      <c r="D114" s="26" t="s">
        <v>193</v>
      </c>
      <c r="E114" s="27" t="s">
        <v>180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4" t="str">
        <f t="shared" si="23"/>
        <v/>
      </c>
    </row>
    <row r="115" spans="1:13" ht="15" customHeight="1" x14ac:dyDescent="0.2">
      <c r="A115" s="19" t="s">
        <v>194</v>
      </c>
      <c r="B115" s="17"/>
      <c r="C115" s="18"/>
      <c r="D115" s="65" t="s">
        <v>195</v>
      </c>
      <c r="E115" s="71"/>
      <c r="F115" s="22">
        <f>SUBTOTAL(9,F118:F126)</f>
        <v>10197770000</v>
      </c>
      <c r="G115" s="22">
        <f>SUBTOTAL(9,G118:G126)</f>
        <v>0</v>
      </c>
      <c r="H115" s="22">
        <f>SUBTOTAL(9,H118:H126)</f>
        <v>0</v>
      </c>
      <c r="I115" s="22">
        <f>SUBTOTAL(9,I118:I126)</f>
        <v>0</v>
      </c>
      <c r="J115" s="22">
        <f>SUBTOTAL(9,J118:J126)</f>
        <v>0</v>
      </c>
      <c r="K115" s="22">
        <f>SUBTOTAL(9,K116:K126)</f>
        <v>10197770000</v>
      </c>
      <c r="L115" s="22">
        <f>SUBTOTAL(9,L116:L126)</f>
        <v>10768408325</v>
      </c>
      <c r="M115" s="15">
        <f t="shared" si="23"/>
        <v>1.0559571675964452</v>
      </c>
    </row>
    <row r="116" spans="1:13" ht="15" customHeight="1" x14ac:dyDescent="0.25">
      <c r="A116" s="23" t="s">
        <v>196</v>
      </c>
      <c r="B116" s="24" t="s">
        <v>23</v>
      </c>
      <c r="C116" s="25">
        <v>1114</v>
      </c>
      <c r="D116" s="26" t="s">
        <v>197</v>
      </c>
      <c r="E116" s="27" t="s">
        <v>26</v>
      </c>
      <c r="F116" s="31"/>
      <c r="G116" s="11">
        <v>0</v>
      </c>
      <c r="H116" s="11">
        <v>0</v>
      </c>
      <c r="I116" s="11">
        <v>0</v>
      </c>
      <c r="J116" s="11">
        <v>0</v>
      </c>
      <c r="K116" s="3">
        <v>0</v>
      </c>
      <c r="L116" s="3">
        <v>362110836</v>
      </c>
      <c r="M116" s="4" t="str">
        <f t="shared" si="23"/>
        <v/>
      </c>
    </row>
    <row r="117" spans="1:13" ht="15" customHeight="1" x14ac:dyDescent="0.25">
      <c r="A117" s="23" t="s">
        <v>196</v>
      </c>
      <c r="B117" s="24" t="s">
        <v>121</v>
      </c>
      <c r="C117" s="25">
        <v>1114</v>
      </c>
      <c r="D117" s="26" t="s">
        <v>197</v>
      </c>
      <c r="E117" s="73" t="s">
        <v>198</v>
      </c>
      <c r="F117" s="31"/>
      <c r="G117" s="11">
        <v>0</v>
      </c>
      <c r="H117" s="11">
        <v>0</v>
      </c>
      <c r="I117" s="11">
        <v>0</v>
      </c>
      <c r="J117" s="11">
        <v>0</v>
      </c>
      <c r="K117" s="3">
        <v>0</v>
      </c>
      <c r="L117" s="3">
        <v>19058465</v>
      </c>
      <c r="M117" s="4" t="str">
        <f t="shared" si="23"/>
        <v/>
      </c>
    </row>
    <row r="118" spans="1:13" ht="15" customHeight="1" x14ac:dyDescent="0.25">
      <c r="A118" s="23" t="s">
        <v>199</v>
      </c>
      <c r="B118" s="24" t="s">
        <v>23</v>
      </c>
      <c r="C118" s="25" t="s">
        <v>24</v>
      </c>
      <c r="D118" s="26" t="s">
        <v>200</v>
      </c>
      <c r="E118" s="27" t="s">
        <v>26</v>
      </c>
      <c r="F118" s="3">
        <v>6421140000</v>
      </c>
      <c r="G118" s="11">
        <v>0</v>
      </c>
      <c r="H118" s="11">
        <v>0</v>
      </c>
      <c r="I118" s="11">
        <v>0</v>
      </c>
      <c r="J118" s="11">
        <v>0</v>
      </c>
      <c r="K118" s="3">
        <v>6421140000</v>
      </c>
      <c r="L118" s="3">
        <v>6178137986.592</v>
      </c>
      <c r="M118" s="4">
        <f t="shared" si="23"/>
        <v>0.96215593906876351</v>
      </c>
    </row>
    <row r="119" spans="1:13" ht="15" customHeight="1" x14ac:dyDescent="0.25">
      <c r="A119" s="23" t="s">
        <v>199</v>
      </c>
      <c r="B119" s="24" t="s">
        <v>27</v>
      </c>
      <c r="C119" s="25">
        <v>1114</v>
      </c>
      <c r="D119" s="26" t="s">
        <v>200</v>
      </c>
      <c r="E119" s="27" t="s">
        <v>29</v>
      </c>
      <c r="F119" s="3">
        <v>1621500000</v>
      </c>
      <c r="G119" s="11">
        <v>0</v>
      </c>
      <c r="H119" s="11">
        <v>0</v>
      </c>
      <c r="I119" s="11">
        <v>0</v>
      </c>
      <c r="J119" s="11">
        <v>0</v>
      </c>
      <c r="K119" s="3">
        <v>1621500000</v>
      </c>
      <c r="L119" s="3">
        <v>1560135855.2</v>
      </c>
      <c r="M119" s="4">
        <f>+IF(ISNUMBER(L119/K119)=TRUE,L119/K119,"")</f>
        <v>0.96215593906876351</v>
      </c>
    </row>
    <row r="120" spans="1:13" ht="15" customHeight="1" x14ac:dyDescent="0.25">
      <c r="A120" s="23" t="s">
        <v>199</v>
      </c>
      <c r="B120" s="24" t="s">
        <v>30</v>
      </c>
      <c r="C120" s="25">
        <v>1114</v>
      </c>
      <c r="D120" s="26" t="s">
        <v>200</v>
      </c>
      <c r="E120" s="27" t="s">
        <v>31</v>
      </c>
      <c r="F120" s="3">
        <v>64860000</v>
      </c>
      <c r="G120" s="11">
        <v>0</v>
      </c>
      <c r="H120" s="11">
        <v>0</v>
      </c>
      <c r="I120" s="11">
        <v>0</v>
      </c>
      <c r="J120" s="11">
        <v>0</v>
      </c>
      <c r="K120" s="3">
        <v>64860000</v>
      </c>
      <c r="L120" s="3">
        <v>62405434.208000004</v>
      </c>
      <c r="M120" s="4">
        <f t="shared" si="23"/>
        <v>0.96215593906876351</v>
      </c>
    </row>
    <row r="121" spans="1:13" ht="15" customHeight="1" x14ac:dyDescent="0.25">
      <c r="A121" s="29" t="s">
        <v>201</v>
      </c>
      <c r="B121" s="24" t="s">
        <v>23</v>
      </c>
      <c r="C121" s="25">
        <v>1114</v>
      </c>
      <c r="D121" s="26" t="s">
        <v>202</v>
      </c>
      <c r="E121" s="27" t="s">
        <v>26</v>
      </c>
      <c r="F121" s="3">
        <v>1452528000</v>
      </c>
      <c r="G121" s="11">
        <v>0</v>
      </c>
      <c r="H121" s="11">
        <v>0</v>
      </c>
      <c r="I121" s="11">
        <v>0</v>
      </c>
      <c r="J121" s="11">
        <v>0</v>
      </c>
      <c r="K121" s="3">
        <v>1452528000</v>
      </c>
      <c r="L121" s="3">
        <v>1912253815.8899999</v>
      </c>
      <c r="M121" s="4">
        <f t="shared" si="23"/>
        <v>1.3165004845965103</v>
      </c>
    </row>
    <row r="122" spans="1:13" ht="15" customHeight="1" x14ac:dyDescent="0.25">
      <c r="A122" s="29" t="s">
        <v>201</v>
      </c>
      <c r="B122" s="24" t="s">
        <v>203</v>
      </c>
      <c r="C122" s="25" t="s">
        <v>24</v>
      </c>
      <c r="D122" s="26" t="s">
        <v>202</v>
      </c>
      <c r="E122" s="27" t="s">
        <v>204</v>
      </c>
      <c r="F122" s="3">
        <v>0</v>
      </c>
      <c r="G122" s="11">
        <v>0</v>
      </c>
      <c r="H122" s="11">
        <v>0</v>
      </c>
      <c r="I122" s="11">
        <v>0</v>
      </c>
      <c r="J122" s="11">
        <v>0</v>
      </c>
      <c r="K122" s="3">
        <v>0</v>
      </c>
      <c r="L122" s="3">
        <v>61902</v>
      </c>
      <c r="M122" s="4" t="str">
        <f t="shared" si="23"/>
        <v/>
      </c>
    </row>
    <row r="123" spans="1:13" ht="15" customHeight="1" x14ac:dyDescent="0.25">
      <c r="A123" s="29" t="s">
        <v>201</v>
      </c>
      <c r="B123" s="24" t="s">
        <v>205</v>
      </c>
      <c r="C123" s="25" t="s">
        <v>24</v>
      </c>
      <c r="D123" s="26" t="s">
        <v>202</v>
      </c>
      <c r="E123" s="27" t="s">
        <v>206</v>
      </c>
      <c r="F123" s="3">
        <v>0</v>
      </c>
      <c r="G123" s="11">
        <v>0</v>
      </c>
      <c r="H123" s="11">
        <v>0</v>
      </c>
      <c r="I123" s="11">
        <v>0</v>
      </c>
      <c r="J123" s="11">
        <v>0</v>
      </c>
      <c r="K123" s="3">
        <v>0</v>
      </c>
      <c r="L123" s="3">
        <v>654928335</v>
      </c>
      <c r="M123" s="4" t="str">
        <f t="shared" si="23"/>
        <v/>
      </c>
    </row>
    <row r="124" spans="1:13" ht="15" customHeight="1" x14ac:dyDescent="0.25">
      <c r="A124" s="29" t="s">
        <v>201</v>
      </c>
      <c r="B124" s="24" t="s">
        <v>30</v>
      </c>
      <c r="C124" s="25" t="s">
        <v>24</v>
      </c>
      <c r="D124" s="26" t="s">
        <v>202</v>
      </c>
      <c r="E124" s="27" t="s">
        <v>31</v>
      </c>
      <c r="F124" s="3">
        <v>14672000</v>
      </c>
      <c r="G124" s="11">
        <v>0</v>
      </c>
      <c r="H124" s="11">
        <v>0</v>
      </c>
      <c r="I124" s="11">
        <v>0</v>
      </c>
      <c r="J124" s="11">
        <v>0</v>
      </c>
      <c r="K124" s="3">
        <v>14672000</v>
      </c>
      <c r="L124" s="3">
        <v>19315695.109999999</v>
      </c>
      <c r="M124" s="4">
        <f>+IF(ISNUMBER(L124/K124)=TRUE,L124/K124,"")</f>
        <v>1.3165004845965103</v>
      </c>
    </row>
    <row r="125" spans="1:13" ht="15" customHeight="1" x14ac:dyDescent="0.25">
      <c r="A125" s="29" t="s">
        <v>207</v>
      </c>
      <c r="B125" s="24" t="s">
        <v>205</v>
      </c>
      <c r="C125" s="25" t="s">
        <v>24</v>
      </c>
      <c r="D125" s="26" t="s">
        <v>208</v>
      </c>
      <c r="E125" s="27" t="s">
        <v>206</v>
      </c>
      <c r="F125" s="3">
        <v>621000000</v>
      </c>
      <c r="G125" s="11">
        <v>0</v>
      </c>
      <c r="H125" s="11">
        <v>0</v>
      </c>
      <c r="I125" s="11">
        <v>0</v>
      </c>
      <c r="J125" s="11">
        <v>0</v>
      </c>
      <c r="K125" s="3">
        <v>621000000</v>
      </c>
      <c r="L125" s="3">
        <v>0</v>
      </c>
      <c r="M125" s="4">
        <f t="shared" si="23"/>
        <v>0</v>
      </c>
    </row>
    <row r="126" spans="1:13" ht="15" customHeight="1" x14ac:dyDescent="0.25">
      <c r="A126" s="29" t="s">
        <v>207</v>
      </c>
      <c r="B126" s="24" t="s">
        <v>179</v>
      </c>
      <c r="C126" s="25" t="s">
        <v>38</v>
      </c>
      <c r="D126" s="26" t="s">
        <v>208</v>
      </c>
      <c r="E126" s="27" t="s">
        <v>180</v>
      </c>
      <c r="F126" s="3">
        <v>2070000</v>
      </c>
      <c r="G126" s="11">
        <v>0</v>
      </c>
      <c r="H126" s="11">
        <v>0</v>
      </c>
      <c r="I126" s="11">
        <v>0</v>
      </c>
      <c r="J126" s="11">
        <v>0</v>
      </c>
      <c r="K126" s="3">
        <v>2070000</v>
      </c>
      <c r="L126" s="3">
        <v>0</v>
      </c>
      <c r="M126" s="4">
        <f t="shared" si="23"/>
        <v>0</v>
      </c>
    </row>
    <row r="127" spans="1:13" ht="15" customHeight="1" x14ac:dyDescent="0.2">
      <c r="A127" s="19" t="s">
        <v>209</v>
      </c>
      <c r="B127" s="17"/>
      <c r="C127" s="18"/>
      <c r="D127" s="65" t="s">
        <v>210</v>
      </c>
      <c r="E127" s="71"/>
      <c r="F127" s="22">
        <f>SUBTOTAL(9,F130:F132)</f>
        <v>15159999000</v>
      </c>
      <c r="G127" s="22">
        <f>SUBTOTAL(9,G130:G132)</f>
        <v>0</v>
      </c>
      <c r="H127" s="22">
        <f>SUBTOTAL(9,H130:H132)</f>
        <v>0</v>
      </c>
      <c r="I127" s="22">
        <f>SUBTOTAL(9,I130:I132)</f>
        <v>0</v>
      </c>
      <c r="J127" s="22">
        <f>SUBTOTAL(9,J130:J132)</f>
        <v>0</v>
      </c>
      <c r="K127" s="22">
        <f>SUBTOTAL(9,K128:K132)</f>
        <v>15159999000</v>
      </c>
      <c r="L127" s="22">
        <f>SUBTOTAL(9,L128:L132)</f>
        <v>19222927837</v>
      </c>
      <c r="M127" s="15">
        <f t="shared" si="23"/>
        <v>1.2680032391163087</v>
      </c>
    </row>
    <row r="128" spans="1:13" ht="15" customHeight="1" x14ac:dyDescent="0.25">
      <c r="A128" s="29" t="s">
        <v>211</v>
      </c>
      <c r="B128" s="24" t="s">
        <v>23</v>
      </c>
      <c r="C128" s="25">
        <v>1114</v>
      </c>
      <c r="D128" s="26" t="s">
        <v>212</v>
      </c>
      <c r="E128" s="27" t="s">
        <v>26</v>
      </c>
      <c r="F128" s="31"/>
      <c r="G128" s="11">
        <v>0</v>
      </c>
      <c r="H128" s="11">
        <v>0</v>
      </c>
      <c r="I128" s="11">
        <v>0</v>
      </c>
      <c r="J128" s="11">
        <v>0</v>
      </c>
      <c r="K128" s="3">
        <v>0</v>
      </c>
      <c r="L128" s="3">
        <v>218956238</v>
      </c>
      <c r="M128" s="32"/>
    </row>
    <row r="129" spans="1:13" ht="15" customHeight="1" x14ac:dyDescent="0.25">
      <c r="A129" s="29" t="s">
        <v>211</v>
      </c>
      <c r="B129" s="24" t="s">
        <v>121</v>
      </c>
      <c r="C129" s="25">
        <v>1114</v>
      </c>
      <c r="D129" s="26" t="s">
        <v>212</v>
      </c>
      <c r="E129" s="73" t="s">
        <v>198</v>
      </c>
      <c r="F129" s="31"/>
      <c r="G129" s="11">
        <v>0</v>
      </c>
      <c r="H129" s="11">
        <v>0</v>
      </c>
      <c r="I129" s="11">
        <v>0</v>
      </c>
      <c r="J129" s="11">
        <v>0</v>
      </c>
      <c r="K129" s="3">
        <v>0</v>
      </c>
      <c r="L129" s="3">
        <v>11524013</v>
      </c>
      <c r="M129" s="32"/>
    </row>
    <row r="130" spans="1:13" ht="15" customHeight="1" x14ac:dyDescent="0.25">
      <c r="A130" s="29" t="s">
        <v>213</v>
      </c>
      <c r="B130" s="24" t="s">
        <v>23</v>
      </c>
      <c r="C130" s="25" t="s">
        <v>24</v>
      </c>
      <c r="D130" s="26" t="s">
        <v>214</v>
      </c>
      <c r="E130" s="27" t="s">
        <v>26</v>
      </c>
      <c r="F130" s="3">
        <v>12006720000</v>
      </c>
      <c r="G130" s="11">
        <v>0</v>
      </c>
      <c r="H130" s="11">
        <v>0</v>
      </c>
      <c r="I130" s="11">
        <v>0</v>
      </c>
      <c r="J130" s="11">
        <v>0</v>
      </c>
      <c r="K130" s="3">
        <v>12006720000</v>
      </c>
      <c r="L130" s="3">
        <v>15042018488.112</v>
      </c>
      <c r="M130" s="4">
        <f t="shared" si="23"/>
        <v>1.2527999726912928</v>
      </c>
    </row>
    <row r="131" spans="1:13" ht="15" customHeight="1" x14ac:dyDescent="0.25">
      <c r="A131" s="29" t="s">
        <v>213</v>
      </c>
      <c r="B131" s="24" t="s">
        <v>27</v>
      </c>
      <c r="C131" s="25">
        <v>1114</v>
      </c>
      <c r="D131" s="26" t="s">
        <v>214</v>
      </c>
      <c r="E131" s="27" t="s">
        <v>29</v>
      </c>
      <c r="F131" s="3">
        <v>3032000000</v>
      </c>
      <c r="G131" s="11">
        <v>0</v>
      </c>
      <c r="H131" s="11">
        <v>0</v>
      </c>
      <c r="I131" s="11">
        <v>0</v>
      </c>
      <c r="J131" s="11">
        <v>0</v>
      </c>
      <c r="K131" s="3">
        <v>3032000000</v>
      </c>
      <c r="L131" s="3">
        <v>3798489517.2000003</v>
      </c>
      <c r="M131" s="4">
        <f>+IF(ISNUMBER(L131/K131)=TRUE,L131/K131,"")</f>
        <v>1.2527999726912931</v>
      </c>
    </row>
    <row r="132" spans="1:13" ht="15" customHeight="1" x14ac:dyDescent="0.25">
      <c r="A132" s="29" t="s">
        <v>213</v>
      </c>
      <c r="B132" s="24" t="s">
        <v>30</v>
      </c>
      <c r="C132" s="25">
        <v>1114</v>
      </c>
      <c r="D132" s="26" t="s">
        <v>214</v>
      </c>
      <c r="E132" s="27" t="s">
        <v>31</v>
      </c>
      <c r="F132" s="3">
        <v>121279000</v>
      </c>
      <c r="G132" s="11">
        <v>0</v>
      </c>
      <c r="H132" s="11">
        <v>0</v>
      </c>
      <c r="I132" s="11">
        <v>0</v>
      </c>
      <c r="J132" s="11">
        <v>0</v>
      </c>
      <c r="K132" s="3">
        <v>121279000</v>
      </c>
      <c r="L132" s="3">
        <v>151939580.68799999</v>
      </c>
      <c r="M132" s="4">
        <f t="shared" si="23"/>
        <v>1.2528103025915451</v>
      </c>
    </row>
    <row r="133" spans="1:13" ht="15" x14ac:dyDescent="0.2">
      <c r="A133" s="19" t="s">
        <v>215</v>
      </c>
      <c r="B133" s="17"/>
      <c r="C133" s="18"/>
      <c r="D133" s="65" t="s">
        <v>216</v>
      </c>
      <c r="E133" s="72"/>
      <c r="F133" s="22">
        <f>SUBTOTAL(9,F134:F136)</f>
        <v>61190000</v>
      </c>
      <c r="G133" s="22">
        <f t="shared" ref="G133:L133" si="31">SUBTOTAL(9,G134:G136)</f>
        <v>0</v>
      </c>
      <c r="H133" s="22">
        <f t="shared" si="31"/>
        <v>20494389</v>
      </c>
      <c r="I133" s="22">
        <f t="shared" si="31"/>
        <v>0</v>
      </c>
      <c r="J133" s="22">
        <f t="shared" si="31"/>
        <v>0</v>
      </c>
      <c r="K133" s="22">
        <f t="shared" si="31"/>
        <v>81684389</v>
      </c>
      <c r="L133" s="22">
        <f t="shared" si="31"/>
        <v>96382575</v>
      </c>
      <c r="M133" s="15">
        <f t="shared" si="23"/>
        <v>1.1799387395797256</v>
      </c>
    </row>
    <row r="134" spans="1:13" s="9" customFormat="1" ht="15" x14ac:dyDescent="0.25">
      <c r="A134" s="33" t="s">
        <v>215</v>
      </c>
      <c r="B134" s="34" t="s">
        <v>217</v>
      </c>
      <c r="C134" s="35">
        <v>1114</v>
      </c>
      <c r="D134" s="66" t="s">
        <v>216</v>
      </c>
      <c r="E134" s="74" t="s">
        <v>218</v>
      </c>
      <c r="F134" s="7"/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12760000</v>
      </c>
      <c r="M134" s="8"/>
    </row>
    <row r="135" spans="1:13" ht="15" customHeight="1" x14ac:dyDescent="0.25">
      <c r="A135" s="29" t="s">
        <v>215</v>
      </c>
      <c r="B135" s="24" t="s">
        <v>177</v>
      </c>
      <c r="C135" s="25" t="s">
        <v>38</v>
      </c>
      <c r="D135" s="26" t="s">
        <v>216</v>
      </c>
      <c r="E135" s="27" t="s">
        <v>178</v>
      </c>
      <c r="F135" s="3">
        <v>10550000</v>
      </c>
      <c r="G135" s="11">
        <v>0</v>
      </c>
      <c r="H135" s="11">
        <v>20494389</v>
      </c>
      <c r="I135" s="11">
        <v>0</v>
      </c>
      <c r="J135" s="11">
        <v>0</v>
      </c>
      <c r="K135" s="11">
        <v>31044389</v>
      </c>
      <c r="L135" s="11">
        <v>35124355</v>
      </c>
      <c r="M135" s="4">
        <f t="shared" si="23"/>
        <v>1.1314236205454067</v>
      </c>
    </row>
    <row r="136" spans="1:13" ht="15" customHeight="1" x14ac:dyDescent="0.25">
      <c r="A136" s="29" t="s">
        <v>215</v>
      </c>
      <c r="B136" s="24" t="s">
        <v>179</v>
      </c>
      <c r="C136" s="25" t="s">
        <v>38</v>
      </c>
      <c r="D136" s="26" t="s">
        <v>216</v>
      </c>
      <c r="E136" s="27" t="s">
        <v>180</v>
      </c>
      <c r="F136" s="3">
        <v>50640000</v>
      </c>
      <c r="G136" s="11">
        <v>0</v>
      </c>
      <c r="H136" s="11">
        <v>0</v>
      </c>
      <c r="I136" s="11">
        <v>0</v>
      </c>
      <c r="J136" s="11">
        <v>0</v>
      </c>
      <c r="K136" s="11">
        <v>50640000</v>
      </c>
      <c r="L136" s="11">
        <v>48498220</v>
      </c>
      <c r="M136" s="4">
        <f t="shared" si="23"/>
        <v>0.95770576619273307</v>
      </c>
    </row>
    <row r="137" spans="1:13" ht="15" x14ac:dyDescent="0.2">
      <c r="A137" s="16" t="s">
        <v>219</v>
      </c>
      <c r="B137" s="17"/>
      <c r="C137" s="18"/>
      <c r="D137" s="65" t="s">
        <v>220</v>
      </c>
      <c r="E137" s="71"/>
      <c r="F137" s="22">
        <f>SUBTOTAL(9,F138:F140)</f>
        <v>12910000000</v>
      </c>
      <c r="G137" s="22">
        <f t="shared" ref="G137:L137" si="32">SUBTOTAL(9,G138:G140)</f>
        <v>-8868857006</v>
      </c>
      <c r="H137" s="22">
        <f t="shared" si="32"/>
        <v>0</v>
      </c>
      <c r="I137" s="22">
        <f t="shared" si="32"/>
        <v>0</v>
      </c>
      <c r="J137" s="22">
        <f t="shared" si="32"/>
        <v>0</v>
      </c>
      <c r="K137" s="22">
        <f t="shared" si="32"/>
        <v>4041142994</v>
      </c>
      <c r="L137" s="22">
        <f t="shared" si="32"/>
        <v>4034659713</v>
      </c>
      <c r="M137" s="15">
        <f t="shared" si="23"/>
        <v>0.99839568136796297</v>
      </c>
    </row>
    <row r="138" spans="1:13" ht="15" x14ac:dyDescent="0.2">
      <c r="A138" s="19" t="s">
        <v>221</v>
      </c>
      <c r="B138" s="17"/>
      <c r="C138" s="18"/>
      <c r="D138" s="64" t="s">
        <v>222</v>
      </c>
      <c r="E138" s="71"/>
      <c r="F138" s="22">
        <f>SUBTOTAL(9,F139:F140)</f>
        <v>12910000000</v>
      </c>
      <c r="G138" s="22">
        <f t="shared" ref="G138:L138" si="33">SUBTOTAL(9,G139:G140)</f>
        <v>-8868857006</v>
      </c>
      <c r="H138" s="22">
        <f t="shared" si="33"/>
        <v>0</v>
      </c>
      <c r="I138" s="22">
        <f t="shared" si="33"/>
        <v>0</v>
      </c>
      <c r="J138" s="22">
        <f t="shared" si="33"/>
        <v>0</v>
      </c>
      <c r="K138" s="22">
        <f t="shared" si="33"/>
        <v>4041142994</v>
      </c>
      <c r="L138" s="22">
        <f t="shared" si="33"/>
        <v>4034659713</v>
      </c>
      <c r="M138" s="15">
        <f t="shared" si="23"/>
        <v>0.99839568136796297</v>
      </c>
    </row>
    <row r="139" spans="1:13" ht="15" customHeight="1" x14ac:dyDescent="0.25">
      <c r="A139" s="23" t="s">
        <v>223</v>
      </c>
      <c r="B139" s="24" t="s">
        <v>205</v>
      </c>
      <c r="C139" s="25" t="s">
        <v>24</v>
      </c>
      <c r="D139" s="26" t="s">
        <v>224</v>
      </c>
      <c r="E139" s="27" t="s">
        <v>206</v>
      </c>
      <c r="F139" s="3">
        <v>11506000000</v>
      </c>
      <c r="G139" s="11">
        <v>-8868857006</v>
      </c>
      <c r="H139" s="11">
        <v>0</v>
      </c>
      <c r="I139" s="11">
        <v>0</v>
      </c>
      <c r="J139" s="11">
        <v>0</v>
      </c>
      <c r="K139" s="11">
        <v>2637142994</v>
      </c>
      <c r="L139" s="11">
        <v>1666452688</v>
      </c>
      <c r="M139" s="4">
        <f t="shared" si="23"/>
        <v>0.63191593773697352</v>
      </c>
    </row>
    <row r="140" spans="1:13" ht="15" customHeight="1" x14ac:dyDescent="0.25">
      <c r="A140" s="23" t="s">
        <v>225</v>
      </c>
      <c r="B140" s="24" t="s">
        <v>205</v>
      </c>
      <c r="C140" s="25" t="s">
        <v>24</v>
      </c>
      <c r="D140" s="26" t="s">
        <v>226</v>
      </c>
      <c r="E140" s="27" t="s">
        <v>206</v>
      </c>
      <c r="F140" s="3">
        <v>1404000000</v>
      </c>
      <c r="G140" s="11">
        <v>0</v>
      </c>
      <c r="H140" s="11">
        <v>0</v>
      </c>
      <c r="I140" s="11">
        <v>0</v>
      </c>
      <c r="J140" s="11">
        <v>0</v>
      </c>
      <c r="K140" s="11">
        <v>1404000000</v>
      </c>
      <c r="L140" s="11">
        <f>(-2371364781+3157756)*-1</f>
        <v>2368207025</v>
      </c>
      <c r="M140" s="4">
        <f t="shared" si="23"/>
        <v>1.6867571403133903</v>
      </c>
    </row>
    <row r="141" spans="1:13" ht="15" customHeight="1" x14ac:dyDescent="0.2">
      <c r="A141" s="19" t="s">
        <v>227</v>
      </c>
      <c r="B141" s="17"/>
      <c r="C141" s="18"/>
      <c r="D141" s="64" t="s">
        <v>228</v>
      </c>
      <c r="E141" s="71"/>
      <c r="F141" s="22">
        <f t="shared" ref="F141:L141" si="34">SUBTOTAL(9,F142:F153)</f>
        <v>10121588000</v>
      </c>
      <c r="G141" s="22">
        <f t="shared" si="34"/>
        <v>-4368210400</v>
      </c>
      <c r="H141" s="22">
        <f t="shared" si="34"/>
        <v>1526226250</v>
      </c>
      <c r="I141" s="22">
        <f t="shared" si="34"/>
        <v>0</v>
      </c>
      <c r="J141" s="22">
        <f t="shared" si="34"/>
        <v>457600000</v>
      </c>
      <c r="K141" s="22">
        <f t="shared" si="34"/>
        <v>7737203850</v>
      </c>
      <c r="L141" s="22">
        <f t="shared" si="34"/>
        <v>8881428047</v>
      </c>
      <c r="M141" s="15">
        <f t="shared" si="23"/>
        <v>1.1478860088454306</v>
      </c>
    </row>
    <row r="142" spans="1:13" ht="15" customHeight="1" x14ac:dyDescent="0.25">
      <c r="A142" s="29" t="s">
        <v>229</v>
      </c>
      <c r="B142" s="24" t="s">
        <v>230</v>
      </c>
      <c r="C142" s="25" t="s">
        <v>24</v>
      </c>
      <c r="D142" s="26" t="s">
        <v>231</v>
      </c>
      <c r="E142" s="27" t="s">
        <v>232</v>
      </c>
      <c r="F142" s="3">
        <v>155250000</v>
      </c>
      <c r="G142" s="11">
        <v>0</v>
      </c>
      <c r="H142" s="11">
        <v>0</v>
      </c>
      <c r="I142" s="11">
        <v>0</v>
      </c>
      <c r="J142" s="11">
        <v>0</v>
      </c>
      <c r="K142" s="11">
        <v>155250000</v>
      </c>
      <c r="L142" s="11">
        <v>173019424</v>
      </c>
      <c r="M142" s="4">
        <f t="shared" si="23"/>
        <v>1.1144568373590982</v>
      </c>
    </row>
    <row r="143" spans="1:13" ht="15" customHeight="1" x14ac:dyDescent="0.25">
      <c r="A143" s="29" t="s">
        <v>233</v>
      </c>
      <c r="B143" s="24" t="s">
        <v>179</v>
      </c>
      <c r="C143" s="25">
        <v>1116</v>
      </c>
      <c r="D143" s="26" t="s">
        <v>234</v>
      </c>
      <c r="E143" s="27" t="s">
        <v>180</v>
      </c>
      <c r="F143" s="3">
        <v>0</v>
      </c>
      <c r="G143" s="11">
        <v>0</v>
      </c>
      <c r="H143" s="11">
        <v>1425000</v>
      </c>
      <c r="I143" s="11">
        <v>0</v>
      </c>
      <c r="J143" s="11">
        <v>0</v>
      </c>
      <c r="K143" s="11">
        <v>1425000</v>
      </c>
      <c r="L143" s="11">
        <v>1425000</v>
      </c>
      <c r="M143" s="4">
        <f t="shared" si="23"/>
        <v>1</v>
      </c>
    </row>
    <row r="144" spans="1:13" ht="15" customHeight="1" x14ac:dyDescent="0.25">
      <c r="A144" s="29" t="s">
        <v>235</v>
      </c>
      <c r="B144" s="24" t="s">
        <v>177</v>
      </c>
      <c r="C144" s="25">
        <v>1116</v>
      </c>
      <c r="D144" s="26" t="s">
        <v>236</v>
      </c>
      <c r="E144" s="27" t="s">
        <v>178</v>
      </c>
      <c r="F144" s="3">
        <v>3252832000</v>
      </c>
      <c r="G144" s="11">
        <v>0</v>
      </c>
      <c r="H144" s="11">
        <v>1325075260</v>
      </c>
      <c r="I144" s="11">
        <v>0</v>
      </c>
      <c r="J144" s="11">
        <v>0</v>
      </c>
      <c r="K144" s="11">
        <v>4577907260</v>
      </c>
      <c r="L144" s="11">
        <v>5127378810</v>
      </c>
      <c r="M144" s="4">
        <f t="shared" si="23"/>
        <v>1.1200267980090099</v>
      </c>
    </row>
    <row r="145" spans="1:13" s="57" customFormat="1" ht="15" customHeight="1" x14ac:dyDescent="0.25">
      <c r="A145" s="47" t="s">
        <v>237</v>
      </c>
      <c r="B145" s="48" t="s">
        <v>23</v>
      </c>
      <c r="C145" s="49" t="s">
        <v>24</v>
      </c>
      <c r="D145" s="28" t="s">
        <v>238</v>
      </c>
      <c r="E145" s="75" t="s">
        <v>26</v>
      </c>
      <c r="F145" s="54">
        <v>963706000</v>
      </c>
      <c r="G145" s="62">
        <v>-289422900</v>
      </c>
      <c r="H145" s="55">
        <v>0</v>
      </c>
      <c r="I145" s="55">
        <v>0</v>
      </c>
      <c r="J145" s="55">
        <v>0</v>
      </c>
      <c r="K145" s="62">
        <v>684017100</v>
      </c>
      <c r="L145" s="62">
        <v>863784653.49000001</v>
      </c>
      <c r="M145" s="56">
        <f t="shared" si="23"/>
        <v>1.2628114903706356</v>
      </c>
    </row>
    <row r="146" spans="1:13" s="61" customFormat="1" ht="15" customHeight="1" x14ac:dyDescent="0.25">
      <c r="A146" s="58" t="s">
        <v>237</v>
      </c>
      <c r="B146" s="48" t="s">
        <v>30</v>
      </c>
      <c r="C146" s="49" t="s">
        <v>24</v>
      </c>
      <c r="D146" s="28" t="s">
        <v>238</v>
      </c>
      <c r="E146" s="28" t="s">
        <v>31</v>
      </c>
      <c r="F146" s="59">
        <v>9734000</v>
      </c>
      <c r="G146" s="60"/>
      <c r="H146" s="60">
        <v>0</v>
      </c>
      <c r="I146" s="60">
        <v>0</v>
      </c>
      <c r="J146" s="60">
        <v>0</v>
      </c>
      <c r="K146" s="60"/>
      <c r="L146" s="60">
        <v>8725097.5099999998</v>
      </c>
      <c r="M146" s="56" t="str">
        <f t="shared" si="23"/>
        <v/>
      </c>
    </row>
    <row r="147" spans="1:13" ht="32.25" customHeight="1" x14ac:dyDescent="0.25">
      <c r="A147" s="23" t="s">
        <v>239</v>
      </c>
      <c r="B147" s="24" t="s">
        <v>23</v>
      </c>
      <c r="C147" s="25" t="s">
        <v>24</v>
      </c>
      <c r="D147" s="26" t="s">
        <v>240</v>
      </c>
      <c r="E147" s="27" t="s">
        <v>26</v>
      </c>
      <c r="F147" s="3">
        <v>4795362000</v>
      </c>
      <c r="G147" s="11">
        <v>-3596521500</v>
      </c>
      <c r="H147" s="11">
        <v>0</v>
      </c>
      <c r="I147" s="11">
        <v>0</v>
      </c>
      <c r="J147" s="11"/>
      <c r="K147" s="11">
        <v>1198840500</v>
      </c>
      <c r="L147" s="11">
        <v>1411229601.54</v>
      </c>
      <c r="M147" s="4">
        <f t="shared" si="23"/>
        <v>1.1771621008299269</v>
      </c>
    </row>
    <row r="148" spans="1:13" ht="32.25" customHeight="1" x14ac:dyDescent="0.2">
      <c r="A148" s="23" t="s">
        <v>239</v>
      </c>
      <c r="B148" s="24" t="s">
        <v>241</v>
      </c>
      <c r="C148" s="25" t="s">
        <v>24</v>
      </c>
      <c r="D148" s="26" t="s">
        <v>240</v>
      </c>
      <c r="E148" s="27" t="s">
        <v>242</v>
      </c>
      <c r="F148" s="3">
        <v>414000000</v>
      </c>
      <c r="G148" s="3">
        <v>0</v>
      </c>
      <c r="H148" s="3">
        <v>0</v>
      </c>
      <c r="I148" s="3">
        <v>0</v>
      </c>
      <c r="J148" s="3">
        <v>0</v>
      </c>
      <c r="K148" s="3">
        <v>414000000</v>
      </c>
      <c r="L148" s="3">
        <v>387317000</v>
      </c>
      <c r="M148" s="4">
        <f t="shared" si="23"/>
        <v>0.93554830917874399</v>
      </c>
    </row>
    <row r="149" spans="1:13" ht="32.25" customHeight="1" x14ac:dyDescent="0.2">
      <c r="A149" s="23" t="s">
        <v>239</v>
      </c>
      <c r="B149" s="24" t="s">
        <v>243</v>
      </c>
      <c r="C149" s="25" t="s">
        <v>24</v>
      </c>
      <c r="D149" s="26" t="s">
        <v>240</v>
      </c>
      <c r="E149" s="27" t="s">
        <v>244</v>
      </c>
      <c r="F149" s="3">
        <v>482266000</v>
      </c>
      <c r="G149" s="3">
        <v>-482266000</v>
      </c>
      <c r="H149" s="3">
        <v>0</v>
      </c>
      <c r="I149" s="3">
        <v>0</v>
      </c>
      <c r="J149" s="3">
        <v>0</v>
      </c>
      <c r="K149" s="3">
        <v>0</v>
      </c>
      <c r="L149" s="3">
        <v>4182257</v>
      </c>
      <c r="M149" s="4" t="str">
        <f t="shared" si="23"/>
        <v/>
      </c>
    </row>
    <row r="150" spans="1:13" ht="32.25" customHeight="1" x14ac:dyDescent="0.2">
      <c r="A150" s="23" t="s">
        <v>239</v>
      </c>
      <c r="B150" s="24" t="s">
        <v>30</v>
      </c>
      <c r="C150" s="25" t="s">
        <v>24</v>
      </c>
      <c r="D150" s="26" t="s">
        <v>240</v>
      </c>
      <c r="E150" s="27" t="s">
        <v>31</v>
      </c>
      <c r="F150" s="3">
        <v>48438000</v>
      </c>
      <c r="G150" s="3">
        <v>0</v>
      </c>
      <c r="H150" s="3">
        <v>0</v>
      </c>
      <c r="I150" s="3">
        <v>0</v>
      </c>
      <c r="J150" s="3">
        <v>0</v>
      </c>
      <c r="K150" s="3">
        <v>48438000</v>
      </c>
      <c r="L150" s="3">
        <v>14254844.460000001</v>
      </c>
      <c r="M150" s="4">
        <f>+IF(ISNUMBER(L150/K150)=TRUE,L150/K150,"")</f>
        <v>0.29429052520748172</v>
      </c>
    </row>
    <row r="151" spans="1:13" ht="32.25" customHeight="1" x14ac:dyDescent="0.2">
      <c r="A151" s="23" t="s">
        <v>239</v>
      </c>
      <c r="B151" s="24" t="s">
        <v>175</v>
      </c>
      <c r="C151" s="25" t="s">
        <v>38</v>
      </c>
      <c r="D151" s="26" t="s">
        <v>240</v>
      </c>
      <c r="E151" s="27" t="s">
        <v>176</v>
      </c>
      <c r="F151" s="3">
        <v>0</v>
      </c>
      <c r="G151" s="3">
        <v>0</v>
      </c>
      <c r="H151" s="3">
        <v>4640352</v>
      </c>
      <c r="I151" s="3">
        <v>0</v>
      </c>
      <c r="J151" s="3">
        <v>197600000</v>
      </c>
      <c r="K151" s="3">
        <v>202240352</v>
      </c>
      <c r="L151" s="3">
        <v>284804352</v>
      </c>
      <c r="M151" s="4">
        <f>+IF(ISNUMBER(L151/K151)=TRUE,L151/K151,"")</f>
        <v>1.4082469160259372</v>
      </c>
    </row>
    <row r="152" spans="1:13" ht="32.25" customHeight="1" x14ac:dyDescent="0.2">
      <c r="A152" s="23" t="s">
        <v>239</v>
      </c>
      <c r="B152" s="24" t="s">
        <v>177</v>
      </c>
      <c r="C152" s="25" t="s">
        <v>38</v>
      </c>
      <c r="D152" s="26" t="s">
        <v>240</v>
      </c>
      <c r="E152" s="27" t="s">
        <v>178</v>
      </c>
      <c r="F152" s="3">
        <v>0</v>
      </c>
      <c r="G152" s="3">
        <v>0</v>
      </c>
      <c r="H152" s="3">
        <v>142568698</v>
      </c>
      <c r="I152" s="3">
        <v>0</v>
      </c>
      <c r="J152" s="3">
        <v>0</v>
      </c>
      <c r="K152" s="3">
        <v>142568698</v>
      </c>
      <c r="L152" s="3">
        <v>157688698</v>
      </c>
      <c r="M152" s="4">
        <f>+IF(ISNUMBER(L152/K152)=TRUE,L152/K152,"")</f>
        <v>1.1060541353895228</v>
      </c>
    </row>
    <row r="153" spans="1:13" ht="32.25" customHeight="1" x14ac:dyDescent="0.2">
      <c r="A153" s="23" t="s">
        <v>239</v>
      </c>
      <c r="B153" s="24" t="s">
        <v>179</v>
      </c>
      <c r="C153" s="25" t="s">
        <v>38</v>
      </c>
      <c r="D153" s="26" t="s">
        <v>240</v>
      </c>
      <c r="E153" s="27" t="s">
        <v>180</v>
      </c>
      <c r="F153" s="3">
        <v>0</v>
      </c>
      <c r="G153" s="3">
        <v>0</v>
      </c>
      <c r="H153" s="3">
        <v>52516940</v>
      </c>
      <c r="I153" s="3">
        <v>0</v>
      </c>
      <c r="J153" s="3">
        <v>260000000</v>
      </c>
      <c r="K153" s="3">
        <v>312516940</v>
      </c>
      <c r="L153" s="3">
        <v>447618309</v>
      </c>
      <c r="M153" s="4">
        <f t="shared" si="23"/>
        <v>1.432300946630285</v>
      </c>
    </row>
    <row r="154" spans="1:13" ht="15" x14ac:dyDescent="0.2">
      <c r="A154" s="16" t="s">
        <v>245</v>
      </c>
      <c r="B154" s="17"/>
      <c r="C154" s="18"/>
      <c r="D154" s="65" t="s">
        <v>246</v>
      </c>
      <c r="E154" s="71"/>
      <c r="F154" s="22">
        <f t="shared" ref="F154:L154" si="35">SUBTOTAL(9,F155:F157)</f>
        <v>562380000</v>
      </c>
      <c r="G154" s="22">
        <f t="shared" si="35"/>
        <v>0</v>
      </c>
      <c r="H154" s="22">
        <f t="shared" si="35"/>
        <v>0</v>
      </c>
      <c r="I154" s="22">
        <f t="shared" si="35"/>
        <v>0</v>
      </c>
      <c r="J154" s="22">
        <f t="shared" si="35"/>
        <v>0</v>
      </c>
      <c r="K154" s="22">
        <f t="shared" si="35"/>
        <v>562380000</v>
      </c>
      <c r="L154" s="22">
        <f t="shared" si="35"/>
        <v>595211067</v>
      </c>
      <c r="M154" s="15">
        <f t="shared" si="23"/>
        <v>1.0583787954763684</v>
      </c>
    </row>
    <row r="155" spans="1:13" ht="15" x14ac:dyDescent="0.25">
      <c r="A155" s="23" t="s">
        <v>247</v>
      </c>
      <c r="B155" s="24" t="s">
        <v>23</v>
      </c>
      <c r="C155" s="25" t="s">
        <v>24</v>
      </c>
      <c r="D155" s="26" t="s">
        <v>248</v>
      </c>
      <c r="E155" s="27" t="s">
        <v>26</v>
      </c>
      <c r="F155" s="3">
        <v>556756000</v>
      </c>
      <c r="G155" s="11">
        <v>0</v>
      </c>
      <c r="H155" s="11">
        <v>0</v>
      </c>
      <c r="I155" s="11">
        <v>0</v>
      </c>
      <c r="J155" s="11">
        <v>0</v>
      </c>
      <c r="K155" s="11">
        <v>556756000</v>
      </c>
      <c r="L155" s="11">
        <v>584764254.36000001</v>
      </c>
      <c r="M155" s="4">
        <f t="shared" si="23"/>
        <v>1.0503061563054552</v>
      </c>
    </row>
    <row r="156" spans="1:13" ht="15" x14ac:dyDescent="0.25">
      <c r="A156" s="23" t="s">
        <v>247</v>
      </c>
      <c r="B156" s="24" t="s">
        <v>23</v>
      </c>
      <c r="C156" s="25" t="s">
        <v>139</v>
      </c>
      <c r="D156" s="26" t="s">
        <v>248</v>
      </c>
      <c r="E156" s="27" t="s">
        <v>26</v>
      </c>
      <c r="F156" s="3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4540103</v>
      </c>
      <c r="M156" s="4" t="str">
        <f>+IF(ISNUMBER(L156/K156)=TRUE,L156/K156,"")</f>
        <v/>
      </c>
    </row>
    <row r="157" spans="1:13" ht="15" x14ac:dyDescent="0.25">
      <c r="A157" s="23" t="s">
        <v>247</v>
      </c>
      <c r="B157" s="24" t="s">
        <v>30</v>
      </c>
      <c r="C157" s="25" t="s">
        <v>24</v>
      </c>
      <c r="D157" s="26" t="s">
        <v>248</v>
      </c>
      <c r="E157" s="27" t="s">
        <v>31</v>
      </c>
      <c r="F157" s="3">
        <v>5624000</v>
      </c>
      <c r="G157" s="11">
        <v>0</v>
      </c>
      <c r="H157" s="11">
        <v>0</v>
      </c>
      <c r="I157" s="11">
        <v>0</v>
      </c>
      <c r="J157" s="11">
        <v>0</v>
      </c>
      <c r="K157" s="11">
        <v>5624000</v>
      </c>
      <c r="L157" s="11">
        <v>5906709.6399999997</v>
      </c>
      <c r="M157" s="4">
        <f>+IF(ISNUMBER(L157/K157)=TRUE,L157/K157,"")</f>
        <v>1.050268428165007</v>
      </c>
    </row>
    <row r="158" spans="1:13" ht="15" x14ac:dyDescent="0.2">
      <c r="A158" s="16" t="s">
        <v>249</v>
      </c>
      <c r="B158" s="17"/>
      <c r="C158" s="18"/>
      <c r="D158" s="64" t="s">
        <v>250</v>
      </c>
      <c r="E158" s="71"/>
      <c r="F158" s="22">
        <f t="shared" ref="F158:L158" si="36">SUBTOTAL(9,F159:F257)</f>
        <v>1118746977000</v>
      </c>
      <c r="G158" s="22">
        <f t="shared" si="36"/>
        <v>-26745192399</v>
      </c>
      <c r="H158" s="22">
        <f t="shared" si="36"/>
        <v>206445229429</v>
      </c>
      <c r="I158" s="22">
        <f t="shared" si="36"/>
        <v>-17890561832</v>
      </c>
      <c r="J158" s="22">
        <f t="shared" si="36"/>
        <v>17890561832</v>
      </c>
      <c r="K158" s="22">
        <f t="shared" si="36"/>
        <v>1298447014030</v>
      </c>
      <c r="L158" s="22">
        <f t="shared" si="36"/>
        <v>1271767412051</v>
      </c>
      <c r="M158" s="15">
        <f t="shared" ref="M158:M224" si="37">+IF(ISNUMBER(L158/K158)=TRUE,L158/K158,"")</f>
        <v>0.97945268332806723</v>
      </c>
    </row>
    <row r="159" spans="1:13" ht="31.5" customHeight="1" x14ac:dyDescent="0.2">
      <c r="A159" s="19" t="s">
        <v>251</v>
      </c>
      <c r="B159" s="17"/>
      <c r="C159" s="18"/>
      <c r="D159" s="64" t="s">
        <v>252</v>
      </c>
      <c r="E159" s="71"/>
      <c r="F159" s="22">
        <f t="shared" ref="F159:L159" si="38">SUBTOTAL(9,F160:F169)</f>
        <v>19604000000</v>
      </c>
      <c r="G159" s="22">
        <f t="shared" si="38"/>
        <v>0</v>
      </c>
      <c r="H159" s="22">
        <f t="shared" si="38"/>
        <v>13488841435</v>
      </c>
      <c r="I159" s="22">
        <f t="shared" si="38"/>
        <v>-3900000000</v>
      </c>
      <c r="J159" s="22">
        <f t="shared" si="38"/>
        <v>3900000000</v>
      </c>
      <c r="K159" s="22">
        <f t="shared" si="38"/>
        <v>33092841435</v>
      </c>
      <c r="L159" s="22">
        <f t="shared" si="38"/>
        <v>19231793332</v>
      </c>
      <c r="M159" s="15">
        <f t="shared" si="37"/>
        <v>0.58114663165973612</v>
      </c>
    </row>
    <row r="160" spans="1:13" ht="15" x14ac:dyDescent="0.2">
      <c r="A160" s="19" t="s">
        <v>253</v>
      </c>
      <c r="B160" s="17"/>
      <c r="C160" s="18"/>
      <c r="D160" s="64" t="s">
        <v>254</v>
      </c>
      <c r="E160" s="71"/>
      <c r="F160" s="22">
        <f>SUBTOTAL(9,F161:F164)</f>
        <v>3900000000</v>
      </c>
      <c r="G160" s="22">
        <f t="shared" ref="G160:L160" si="39">SUBTOTAL(9,G161:G164)</f>
        <v>0</v>
      </c>
      <c r="H160" s="22">
        <f t="shared" si="39"/>
        <v>0</v>
      </c>
      <c r="I160" s="22">
        <f t="shared" si="39"/>
        <v>-3900000000</v>
      </c>
      <c r="J160" s="22">
        <f t="shared" si="39"/>
        <v>3900000000</v>
      </c>
      <c r="K160" s="22">
        <f t="shared" si="39"/>
        <v>3900000000</v>
      </c>
      <c r="L160" s="22">
        <f t="shared" si="39"/>
        <v>3536659250</v>
      </c>
      <c r="M160" s="15">
        <f t="shared" si="37"/>
        <v>0.90683570512820511</v>
      </c>
    </row>
    <row r="161" spans="1:13" ht="15" x14ac:dyDescent="0.25">
      <c r="A161" s="29" t="s">
        <v>253</v>
      </c>
      <c r="B161" s="24" t="s">
        <v>255</v>
      </c>
      <c r="C161" s="25">
        <v>1114</v>
      </c>
      <c r="D161" s="26" t="s">
        <v>254</v>
      </c>
      <c r="E161" s="27" t="s">
        <v>256</v>
      </c>
      <c r="F161" s="3">
        <v>3900000000</v>
      </c>
      <c r="G161" s="11">
        <v>0</v>
      </c>
      <c r="H161" s="11">
        <v>0</v>
      </c>
      <c r="I161" s="11">
        <v>-3900000000</v>
      </c>
      <c r="J161" s="11">
        <v>0</v>
      </c>
      <c r="K161" s="11">
        <v>0</v>
      </c>
      <c r="L161" s="11">
        <v>0</v>
      </c>
      <c r="M161" s="4" t="str">
        <f t="shared" si="37"/>
        <v/>
      </c>
    </row>
    <row r="162" spans="1:13" ht="48.75" customHeight="1" x14ac:dyDescent="0.25">
      <c r="A162" s="29" t="s">
        <v>257</v>
      </c>
      <c r="B162" s="24" t="s">
        <v>255</v>
      </c>
      <c r="C162" s="25">
        <v>1114</v>
      </c>
      <c r="D162" s="26" t="s">
        <v>258</v>
      </c>
      <c r="E162" s="27" t="s">
        <v>256</v>
      </c>
      <c r="F162" s="3">
        <v>0</v>
      </c>
      <c r="G162" s="11">
        <v>0</v>
      </c>
      <c r="H162" s="11">
        <v>0</v>
      </c>
      <c r="I162" s="11">
        <v>0</v>
      </c>
      <c r="J162" s="3">
        <v>2300000000</v>
      </c>
      <c r="K162" s="3">
        <v>2300000000</v>
      </c>
      <c r="L162" s="3">
        <v>2989982610</v>
      </c>
      <c r="M162" s="4">
        <f t="shared" si="37"/>
        <v>1.2999924391304347</v>
      </c>
    </row>
    <row r="163" spans="1:13" ht="26.25" customHeight="1" x14ac:dyDescent="0.25">
      <c r="A163" s="29" t="s">
        <v>259</v>
      </c>
      <c r="B163" s="24" t="s">
        <v>255</v>
      </c>
      <c r="C163" s="25">
        <v>1114</v>
      </c>
      <c r="D163" s="26" t="s">
        <v>260</v>
      </c>
      <c r="E163" s="27" t="s">
        <v>256</v>
      </c>
      <c r="F163" s="3">
        <v>0</v>
      </c>
      <c r="G163" s="11">
        <v>0</v>
      </c>
      <c r="H163" s="11">
        <v>0</v>
      </c>
      <c r="I163" s="11">
        <v>0</v>
      </c>
      <c r="J163" s="3">
        <v>950000000</v>
      </c>
      <c r="K163" s="3">
        <v>950000000</v>
      </c>
      <c r="L163" s="3">
        <v>397516585</v>
      </c>
      <c r="M163" s="4">
        <f t="shared" si="37"/>
        <v>0.41843851052631581</v>
      </c>
    </row>
    <row r="164" spans="1:13" ht="15" x14ac:dyDescent="0.25">
      <c r="A164" s="29" t="s">
        <v>261</v>
      </c>
      <c r="B164" s="24" t="s">
        <v>255</v>
      </c>
      <c r="C164" s="25">
        <v>1114</v>
      </c>
      <c r="D164" s="26" t="s">
        <v>262</v>
      </c>
      <c r="E164" s="27" t="s">
        <v>256</v>
      </c>
      <c r="F164" s="3">
        <v>0</v>
      </c>
      <c r="G164" s="11">
        <v>0</v>
      </c>
      <c r="H164" s="11">
        <v>0</v>
      </c>
      <c r="I164" s="11">
        <v>0</v>
      </c>
      <c r="J164" s="3">
        <v>650000000</v>
      </c>
      <c r="K164" s="3">
        <v>650000000</v>
      </c>
      <c r="L164" s="3">
        <v>149160055</v>
      </c>
      <c r="M164" s="4">
        <f t="shared" si="37"/>
        <v>0.22947700769230769</v>
      </c>
    </row>
    <row r="165" spans="1:13" ht="15" x14ac:dyDescent="0.2">
      <c r="A165" s="19" t="s">
        <v>263</v>
      </c>
      <c r="B165" s="17"/>
      <c r="C165" s="18"/>
      <c r="D165" s="64" t="s">
        <v>264</v>
      </c>
      <c r="E165" s="71"/>
      <c r="F165" s="22">
        <f t="shared" ref="F165:L165" si="40">SUBTOTAL(9,F166:F169)</f>
        <v>15704000000</v>
      </c>
      <c r="G165" s="22">
        <f t="shared" si="40"/>
        <v>0</v>
      </c>
      <c r="H165" s="22">
        <f t="shared" si="40"/>
        <v>13488841435</v>
      </c>
      <c r="I165" s="22">
        <f t="shared" si="40"/>
        <v>0</v>
      </c>
      <c r="J165" s="22">
        <f t="shared" si="40"/>
        <v>0</v>
      </c>
      <c r="K165" s="22">
        <f t="shared" si="40"/>
        <v>29192841435</v>
      </c>
      <c r="L165" s="22">
        <f t="shared" si="40"/>
        <v>15695134082</v>
      </c>
      <c r="M165" s="15">
        <f t="shared" si="37"/>
        <v>0.53763639681825304</v>
      </c>
    </row>
    <row r="166" spans="1:13" ht="15" customHeight="1" x14ac:dyDescent="0.25">
      <c r="A166" s="29" t="s">
        <v>263</v>
      </c>
      <c r="B166" s="36" t="s">
        <v>265</v>
      </c>
      <c r="C166" s="25" t="s">
        <v>24</v>
      </c>
      <c r="D166" s="26" t="s">
        <v>264</v>
      </c>
      <c r="E166" s="27" t="s">
        <v>266</v>
      </c>
      <c r="F166" s="3">
        <v>15600000000</v>
      </c>
      <c r="G166" s="11">
        <v>0</v>
      </c>
      <c r="H166" s="11">
        <v>0</v>
      </c>
      <c r="I166" s="11">
        <v>0</v>
      </c>
      <c r="J166" s="11">
        <v>0</v>
      </c>
      <c r="K166" s="11">
        <v>15600000000</v>
      </c>
      <c r="L166" s="11">
        <v>3181183220</v>
      </c>
      <c r="M166" s="4">
        <f t="shared" si="37"/>
        <v>0.20392200128205129</v>
      </c>
    </row>
    <row r="167" spans="1:13" ht="15" customHeight="1" x14ac:dyDescent="0.25">
      <c r="A167" s="29" t="s">
        <v>263</v>
      </c>
      <c r="B167" s="36" t="s">
        <v>265</v>
      </c>
      <c r="C167" s="25" t="s">
        <v>24</v>
      </c>
      <c r="D167" s="26" t="s">
        <v>264</v>
      </c>
      <c r="E167" s="27" t="s">
        <v>266</v>
      </c>
      <c r="F167" s="3"/>
      <c r="G167" s="11">
        <v>0</v>
      </c>
      <c r="H167" s="11">
        <v>283727210</v>
      </c>
      <c r="I167" s="11">
        <v>0</v>
      </c>
      <c r="J167" s="11">
        <v>0</v>
      </c>
      <c r="K167" s="11">
        <v>387727210</v>
      </c>
      <c r="L167" s="11">
        <v>427909820</v>
      </c>
      <c r="M167" s="4">
        <f t="shared" si="37"/>
        <v>1.1036362910923894</v>
      </c>
    </row>
    <row r="168" spans="1:13" ht="15" customHeight="1" x14ac:dyDescent="0.25">
      <c r="A168" s="29" t="s">
        <v>263</v>
      </c>
      <c r="B168" s="36" t="s">
        <v>267</v>
      </c>
      <c r="C168" s="25" t="s">
        <v>24</v>
      </c>
      <c r="D168" s="26" t="s">
        <v>264</v>
      </c>
      <c r="E168" s="27" t="s">
        <v>266</v>
      </c>
      <c r="F168" s="3">
        <v>0</v>
      </c>
      <c r="G168" s="11">
        <v>0</v>
      </c>
      <c r="H168" s="11">
        <v>8572709315</v>
      </c>
      <c r="I168" s="11">
        <v>0</v>
      </c>
      <c r="J168" s="11">
        <v>0</v>
      </c>
      <c r="K168" s="11">
        <v>8572709315</v>
      </c>
      <c r="L168" s="11">
        <v>7453636132</v>
      </c>
      <c r="M168" s="4">
        <f t="shared" si="37"/>
        <v>0.86946096713650201</v>
      </c>
    </row>
    <row r="169" spans="1:13" ht="15" customHeight="1" x14ac:dyDescent="0.25">
      <c r="A169" s="29" t="s">
        <v>263</v>
      </c>
      <c r="B169" s="36" t="s">
        <v>267</v>
      </c>
      <c r="C169" s="25" t="s">
        <v>38</v>
      </c>
      <c r="D169" s="26" t="s">
        <v>264</v>
      </c>
      <c r="E169" s="27" t="s">
        <v>266</v>
      </c>
      <c r="F169" s="3">
        <v>104000000</v>
      </c>
      <c r="G169" s="11">
        <v>0</v>
      </c>
      <c r="H169" s="11">
        <v>4632404910</v>
      </c>
      <c r="I169" s="11">
        <v>0</v>
      </c>
      <c r="J169" s="11">
        <v>0</v>
      </c>
      <c r="K169" s="11">
        <v>4632404910</v>
      </c>
      <c r="L169" s="11">
        <v>4632404910</v>
      </c>
      <c r="M169" s="4">
        <f t="shared" si="37"/>
        <v>1</v>
      </c>
    </row>
    <row r="170" spans="1:13" ht="15" x14ac:dyDescent="0.2">
      <c r="A170" s="16" t="s">
        <v>268</v>
      </c>
      <c r="B170" s="17"/>
      <c r="C170" s="18"/>
      <c r="D170" s="65" t="s">
        <v>269</v>
      </c>
      <c r="E170" s="71"/>
      <c r="F170" s="22">
        <f t="shared" ref="F170:L170" si="41">SUBTOTAL(9,F171:F257)</f>
        <v>1099142977000</v>
      </c>
      <c r="G170" s="22">
        <f t="shared" si="41"/>
        <v>-26745192399</v>
      </c>
      <c r="H170" s="22">
        <f t="shared" si="41"/>
        <v>192956387994</v>
      </c>
      <c r="I170" s="22">
        <f t="shared" si="41"/>
        <v>-13990561832</v>
      </c>
      <c r="J170" s="22">
        <f t="shared" si="41"/>
        <v>13990561832</v>
      </c>
      <c r="K170" s="22">
        <f t="shared" si="41"/>
        <v>1265354172595</v>
      </c>
      <c r="L170" s="22">
        <f t="shared" si="41"/>
        <v>1252535618719</v>
      </c>
      <c r="M170" s="15">
        <f t="shared" si="37"/>
        <v>0.98986959212398884</v>
      </c>
    </row>
    <row r="171" spans="1:13" ht="15" x14ac:dyDescent="0.2">
      <c r="A171" s="16" t="s">
        <v>270</v>
      </c>
      <c r="B171" s="17"/>
      <c r="C171" s="18"/>
      <c r="D171" s="65" t="s">
        <v>271</v>
      </c>
      <c r="E171" s="71"/>
      <c r="F171" s="22">
        <f t="shared" ref="F171:L171" si="42">SUBTOTAL(9,F172:F251)</f>
        <v>1099142977000</v>
      </c>
      <c r="G171" s="22">
        <f t="shared" si="42"/>
        <v>-26745192399</v>
      </c>
      <c r="H171" s="22">
        <f t="shared" si="42"/>
        <v>185913286670</v>
      </c>
      <c r="I171" s="22">
        <f t="shared" si="42"/>
        <v>-13990561832</v>
      </c>
      <c r="J171" s="22">
        <f t="shared" si="42"/>
        <v>13990561832</v>
      </c>
      <c r="K171" s="22">
        <f t="shared" si="42"/>
        <v>1258311071271</v>
      </c>
      <c r="L171" s="22">
        <f t="shared" si="42"/>
        <v>1245074195805</v>
      </c>
      <c r="M171" s="15">
        <f t="shared" si="37"/>
        <v>0.98948044265983481</v>
      </c>
    </row>
    <row r="172" spans="1:13" ht="15" x14ac:dyDescent="0.2">
      <c r="A172" s="16" t="s">
        <v>272</v>
      </c>
      <c r="B172" s="17"/>
      <c r="C172" s="18"/>
      <c r="D172" s="28" t="s">
        <v>273</v>
      </c>
      <c r="E172" s="71"/>
      <c r="F172" s="22">
        <f t="shared" ref="F172:L172" si="43">SUBTOTAL(9,F173:F220)</f>
        <v>1005643984000</v>
      </c>
      <c r="G172" s="22">
        <f t="shared" si="43"/>
        <v>-1923382470</v>
      </c>
      <c r="H172" s="22">
        <f t="shared" si="43"/>
        <v>144412736318</v>
      </c>
      <c r="I172" s="22">
        <f t="shared" si="43"/>
        <v>0</v>
      </c>
      <c r="J172" s="22">
        <f t="shared" si="43"/>
        <v>0</v>
      </c>
      <c r="K172" s="22">
        <f t="shared" si="43"/>
        <v>1148133337848</v>
      </c>
      <c r="L172" s="22">
        <f t="shared" si="43"/>
        <v>1141192917517</v>
      </c>
      <c r="M172" s="15">
        <f t="shared" si="37"/>
        <v>0.99395503980050892</v>
      </c>
    </row>
    <row r="173" spans="1:13" ht="30" x14ac:dyDescent="0.2">
      <c r="A173" s="16" t="s">
        <v>274</v>
      </c>
      <c r="B173" s="17"/>
      <c r="C173" s="18"/>
      <c r="D173" s="28" t="s">
        <v>275</v>
      </c>
      <c r="E173" s="71"/>
      <c r="F173" s="22">
        <f t="shared" ref="F173:L173" si="44">SUBTOTAL(9,F174:F177)</f>
        <v>821634023000</v>
      </c>
      <c r="G173" s="22">
        <f t="shared" si="44"/>
        <v>0</v>
      </c>
      <c r="H173" s="22">
        <f t="shared" si="44"/>
        <v>116129309227</v>
      </c>
      <c r="I173" s="22">
        <f t="shared" si="44"/>
        <v>0</v>
      </c>
      <c r="J173" s="22">
        <f t="shared" si="44"/>
        <v>0</v>
      </c>
      <c r="K173" s="22">
        <f t="shared" si="44"/>
        <v>937763332227</v>
      </c>
      <c r="L173" s="22">
        <f t="shared" si="44"/>
        <v>932096567142</v>
      </c>
      <c r="M173" s="15">
        <f t="shared" si="37"/>
        <v>0.99395714793887002</v>
      </c>
    </row>
    <row r="174" spans="1:13" ht="15" x14ac:dyDescent="0.2">
      <c r="A174" s="16" t="s">
        <v>276</v>
      </c>
      <c r="B174" s="17"/>
      <c r="C174" s="18"/>
      <c r="D174" s="28" t="s">
        <v>277</v>
      </c>
      <c r="E174" s="71"/>
      <c r="F174" s="22">
        <f t="shared" ref="F174:L174" si="45">SUBTOTAL(9,F175:F177)</f>
        <v>821634023000</v>
      </c>
      <c r="G174" s="22">
        <f t="shared" si="45"/>
        <v>0</v>
      </c>
      <c r="H174" s="22">
        <f t="shared" si="45"/>
        <v>116129309227</v>
      </c>
      <c r="I174" s="22">
        <f t="shared" si="45"/>
        <v>0</v>
      </c>
      <c r="J174" s="22">
        <f t="shared" si="45"/>
        <v>0</v>
      </c>
      <c r="K174" s="22">
        <f t="shared" si="45"/>
        <v>937763332227</v>
      </c>
      <c r="L174" s="22">
        <f t="shared" si="45"/>
        <v>932096567142</v>
      </c>
      <c r="M174" s="15">
        <f t="shared" si="37"/>
        <v>0.99395714793887002</v>
      </c>
    </row>
    <row r="175" spans="1:13" ht="15" x14ac:dyDescent="0.25">
      <c r="A175" s="29" t="s">
        <v>276</v>
      </c>
      <c r="B175" s="24" t="s">
        <v>278</v>
      </c>
      <c r="C175" s="25" t="s">
        <v>24</v>
      </c>
      <c r="D175" s="26" t="s">
        <v>277</v>
      </c>
      <c r="E175" s="27" t="s">
        <v>279</v>
      </c>
      <c r="F175" s="3">
        <v>666691023000</v>
      </c>
      <c r="G175" s="11">
        <v>0</v>
      </c>
      <c r="H175" s="11">
        <v>101701731474</v>
      </c>
      <c r="I175" s="11">
        <v>0</v>
      </c>
      <c r="J175" s="11">
        <v>0</v>
      </c>
      <c r="K175" s="11">
        <v>768392754474</v>
      </c>
      <c r="L175" s="11">
        <v>786523035616</v>
      </c>
      <c r="M175" s="4">
        <f t="shared" si="37"/>
        <v>1.0235950704069445</v>
      </c>
    </row>
    <row r="176" spans="1:13" ht="15" x14ac:dyDescent="0.25">
      <c r="A176" s="29" t="s">
        <v>276</v>
      </c>
      <c r="B176" s="24" t="s">
        <v>280</v>
      </c>
      <c r="C176" s="25" t="s">
        <v>24</v>
      </c>
      <c r="D176" s="26" t="s">
        <v>277</v>
      </c>
      <c r="E176" s="27" t="s">
        <v>279</v>
      </c>
      <c r="F176" s="3">
        <v>122380000000</v>
      </c>
      <c r="G176" s="11">
        <v>0</v>
      </c>
      <c r="H176" s="11">
        <v>11207532895</v>
      </c>
      <c r="I176" s="11">
        <v>0</v>
      </c>
      <c r="J176" s="11">
        <v>0</v>
      </c>
      <c r="K176" s="11">
        <v>133587532895</v>
      </c>
      <c r="L176" s="11">
        <v>118876082152</v>
      </c>
      <c r="M176" s="4">
        <f t="shared" si="37"/>
        <v>0.88987407414310715</v>
      </c>
    </row>
    <row r="177" spans="1:13" ht="15" x14ac:dyDescent="0.25">
      <c r="A177" s="29" t="s">
        <v>281</v>
      </c>
      <c r="B177" s="24" t="s">
        <v>278</v>
      </c>
      <c r="C177" s="25" t="s">
        <v>24</v>
      </c>
      <c r="D177" s="26" t="s">
        <v>282</v>
      </c>
      <c r="E177" s="27" t="s">
        <v>279</v>
      </c>
      <c r="F177" s="3">
        <v>32563000000</v>
      </c>
      <c r="G177" s="11">
        <v>0</v>
      </c>
      <c r="H177" s="11">
        <v>3220044858</v>
      </c>
      <c r="I177" s="11">
        <v>0</v>
      </c>
      <c r="J177" s="11">
        <v>0</v>
      </c>
      <c r="K177" s="11">
        <v>35783044858</v>
      </c>
      <c r="L177" s="11">
        <v>26697449374</v>
      </c>
      <c r="M177" s="4">
        <f>+IF(ISNUMBER(L177/K177)=TRUE,L177/K177,"")</f>
        <v>0.74609216403872525</v>
      </c>
    </row>
    <row r="178" spans="1:13" ht="15" x14ac:dyDescent="0.2">
      <c r="A178" s="19" t="s">
        <v>283</v>
      </c>
      <c r="B178" s="17"/>
      <c r="C178" s="18"/>
      <c r="D178" s="28" t="s">
        <v>284</v>
      </c>
      <c r="E178" s="71"/>
      <c r="F178" s="22">
        <f>SUBTOTAL(9,F179:F181)</f>
        <v>159255031000</v>
      </c>
      <c r="G178" s="22">
        <f t="shared" ref="G178:L178" si="46">SUBTOTAL(9,G179:G181)</f>
        <v>-316544781</v>
      </c>
      <c r="H178" s="22">
        <f t="shared" si="46"/>
        <v>16758967025</v>
      </c>
      <c r="I178" s="22">
        <f t="shared" si="46"/>
        <v>0</v>
      </c>
      <c r="J178" s="22">
        <f t="shared" si="46"/>
        <v>0</v>
      </c>
      <c r="K178" s="22">
        <f t="shared" si="46"/>
        <v>175697453244</v>
      </c>
      <c r="L178" s="22">
        <f t="shared" si="46"/>
        <v>174322192242</v>
      </c>
      <c r="M178" s="15">
        <f t="shared" si="37"/>
        <v>0.99217256154481592</v>
      </c>
    </row>
    <row r="179" spans="1:13" ht="15" x14ac:dyDescent="0.25">
      <c r="A179" s="23" t="s">
        <v>285</v>
      </c>
      <c r="B179" s="24" t="s">
        <v>286</v>
      </c>
      <c r="C179" s="25" t="s">
        <v>38</v>
      </c>
      <c r="D179" s="26" t="s">
        <v>287</v>
      </c>
      <c r="E179" s="27" t="s">
        <v>288</v>
      </c>
      <c r="F179" s="3">
        <v>29433853000</v>
      </c>
      <c r="G179" s="11">
        <v>0</v>
      </c>
      <c r="H179" s="11">
        <v>4498791782</v>
      </c>
      <c r="I179" s="11">
        <v>0</v>
      </c>
      <c r="J179" s="11">
        <v>0</v>
      </c>
      <c r="K179" s="11">
        <v>33932644782</v>
      </c>
      <c r="L179" s="11">
        <v>33932644782</v>
      </c>
      <c r="M179" s="4">
        <f t="shared" si="37"/>
        <v>1</v>
      </c>
    </row>
    <row r="180" spans="1:13" ht="51" customHeight="1" x14ac:dyDescent="0.2">
      <c r="A180" s="23" t="s">
        <v>289</v>
      </c>
      <c r="B180" s="24" t="s">
        <v>290</v>
      </c>
      <c r="C180" s="25" t="s">
        <v>38</v>
      </c>
      <c r="D180" s="26" t="s">
        <v>291</v>
      </c>
      <c r="E180" s="27" t="s">
        <v>292</v>
      </c>
      <c r="F180" s="3">
        <v>112508013000</v>
      </c>
      <c r="G180" s="3">
        <v>-316544781</v>
      </c>
      <c r="H180" s="3">
        <v>11924300338</v>
      </c>
      <c r="I180" s="3">
        <v>0</v>
      </c>
      <c r="J180" s="3">
        <v>0</v>
      </c>
      <c r="K180" s="3">
        <v>124115768557</v>
      </c>
      <c r="L180" s="3">
        <v>124115768557</v>
      </c>
      <c r="M180" s="4">
        <f t="shared" si="37"/>
        <v>1</v>
      </c>
    </row>
    <row r="181" spans="1:13" ht="49.5" customHeight="1" x14ac:dyDescent="0.25">
      <c r="A181" s="23" t="s">
        <v>293</v>
      </c>
      <c r="B181" s="37" t="s">
        <v>294</v>
      </c>
      <c r="C181" s="25" t="s">
        <v>38</v>
      </c>
      <c r="D181" s="26" t="s">
        <v>295</v>
      </c>
      <c r="E181" s="27" t="s">
        <v>296</v>
      </c>
      <c r="F181" s="3">
        <v>17313165000</v>
      </c>
      <c r="G181" s="11">
        <v>0</v>
      </c>
      <c r="H181" s="3">
        <v>335874905</v>
      </c>
      <c r="I181" s="3">
        <v>0</v>
      </c>
      <c r="J181" s="3">
        <v>0</v>
      </c>
      <c r="K181" s="3">
        <v>17649039905</v>
      </c>
      <c r="L181" s="3">
        <v>16273778903</v>
      </c>
      <c r="M181" s="4">
        <f t="shared" si="37"/>
        <v>0.9220772909233218</v>
      </c>
    </row>
    <row r="182" spans="1:13" ht="30" x14ac:dyDescent="0.2">
      <c r="A182" s="19" t="s">
        <v>297</v>
      </c>
      <c r="B182" s="17"/>
      <c r="C182" s="18"/>
      <c r="D182" s="28" t="s">
        <v>298</v>
      </c>
      <c r="E182" s="71"/>
      <c r="F182" s="22">
        <f t="shared" ref="F182:L182" si="47">SUBTOTAL(9,F183:F220)</f>
        <v>24754930000</v>
      </c>
      <c r="G182" s="22">
        <f t="shared" si="47"/>
        <v>-1606837689</v>
      </c>
      <c r="H182" s="22">
        <f t="shared" si="47"/>
        <v>11524460066</v>
      </c>
      <c r="I182" s="22">
        <f t="shared" si="47"/>
        <v>0</v>
      </c>
      <c r="J182" s="22">
        <f t="shared" si="47"/>
        <v>0</v>
      </c>
      <c r="K182" s="22">
        <f t="shared" si="47"/>
        <v>34672552377</v>
      </c>
      <c r="L182" s="22">
        <f t="shared" si="47"/>
        <v>34774158133</v>
      </c>
      <c r="M182" s="15">
        <f t="shared" si="37"/>
        <v>1.0029304377392014</v>
      </c>
    </row>
    <row r="183" spans="1:13" ht="45" x14ac:dyDescent="0.2">
      <c r="A183" s="23" t="s">
        <v>299</v>
      </c>
      <c r="B183" s="24" t="s">
        <v>300</v>
      </c>
      <c r="C183" s="25">
        <v>1114</v>
      </c>
      <c r="D183" s="26" t="s">
        <v>301</v>
      </c>
      <c r="E183" s="27" t="s">
        <v>302</v>
      </c>
      <c r="F183" s="3">
        <v>107470000</v>
      </c>
      <c r="G183" s="3">
        <v>0</v>
      </c>
      <c r="H183" s="3">
        <v>133904423</v>
      </c>
      <c r="I183" s="3">
        <v>0</v>
      </c>
      <c r="J183" s="3">
        <v>0</v>
      </c>
      <c r="K183" s="3">
        <v>241374423</v>
      </c>
      <c r="L183" s="3">
        <f>(-220904885-20469538)*-1</f>
        <v>241374423</v>
      </c>
      <c r="M183" s="4">
        <f>+IF(ISNUMBER(L183/K183)=TRUE,L183/K183,"")</f>
        <v>1</v>
      </c>
    </row>
    <row r="184" spans="1:13" ht="45" x14ac:dyDescent="0.2">
      <c r="A184" s="23" t="s">
        <v>299</v>
      </c>
      <c r="B184" s="24" t="s">
        <v>303</v>
      </c>
      <c r="C184" s="25">
        <v>1114</v>
      </c>
      <c r="D184" s="26" t="s">
        <v>301</v>
      </c>
      <c r="E184" s="27" t="s">
        <v>304</v>
      </c>
      <c r="F184" s="3">
        <v>107470000</v>
      </c>
      <c r="G184" s="3">
        <v>0</v>
      </c>
      <c r="H184" s="3">
        <v>197292145</v>
      </c>
      <c r="I184" s="3">
        <v>0</v>
      </c>
      <c r="J184" s="3">
        <v>0</v>
      </c>
      <c r="K184" s="3">
        <v>304762145</v>
      </c>
      <c r="L184" s="3">
        <v>304762145</v>
      </c>
      <c r="M184" s="4">
        <f t="shared" ref="M184:M195" si="48">+IF(ISNUMBER(L184/K184)=TRUE,L184/K184,"")</f>
        <v>1</v>
      </c>
    </row>
    <row r="185" spans="1:13" ht="45" x14ac:dyDescent="0.2">
      <c r="A185" s="23" t="s">
        <v>299</v>
      </c>
      <c r="B185" s="24" t="s">
        <v>305</v>
      </c>
      <c r="C185" s="25">
        <v>1114</v>
      </c>
      <c r="D185" s="26" t="s">
        <v>301</v>
      </c>
      <c r="E185" s="27" t="s">
        <v>306</v>
      </c>
      <c r="F185" s="3">
        <v>107470000</v>
      </c>
      <c r="G185" s="3">
        <v>-107470000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4" t="str">
        <f t="shared" si="48"/>
        <v/>
      </c>
    </row>
    <row r="186" spans="1:13" ht="45" x14ac:dyDescent="0.2">
      <c r="A186" s="23" t="s">
        <v>299</v>
      </c>
      <c r="B186" s="24" t="s">
        <v>307</v>
      </c>
      <c r="C186" s="25">
        <v>1114</v>
      </c>
      <c r="D186" s="26" t="s">
        <v>301</v>
      </c>
      <c r="E186" s="27" t="s">
        <v>308</v>
      </c>
      <c r="F186" s="3">
        <v>107470000</v>
      </c>
      <c r="G186" s="3">
        <v>-107470000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4" t="str">
        <f t="shared" si="48"/>
        <v/>
      </c>
    </row>
    <row r="187" spans="1:13" ht="45" x14ac:dyDescent="0.2">
      <c r="A187" s="23" t="s">
        <v>299</v>
      </c>
      <c r="B187" s="24" t="s">
        <v>309</v>
      </c>
      <c r="C187" s="25">
        <v>1114</v>
      </c>
      <c r="D187" s="26" t="s">
        <v>301</v>
      </c>
      <c r="E187" s="27" t="s">
        <v>310</v>
      </c>
      <c r="F187" s="3">
        <v>107470000</v>
      </c>
      <c r="G187" s="3">
        <v>0</v>
      </c>
      <c r="H187" s="3">
        <v>426435902</v>
      </c>
      <c r="I187" s="3">
        <v>0</v>
      </c>
      <c r="J187" s="3">
        <v>0</v>
      </c>
      <c r="K187" s="3">
        <v>533905902</v>
      </c>
      <c r="L187" s="3">
        <v>533905902</v>
      </c>
      <c r="M187" s="4">
        <f t="shared" si="48"/>
        <v>1</v>
      </c>
    </row>
    <row r="188" spans="1:13" ht="45" x14ac:dyDescent="0.2">
      <c r="A188" s="23" t="s">
        <v>299</v>
      </c>
      <c r="B188" s="24" t="s">
        <v>311</v>
      </c>
      <c r="C188" s="25">
        <v>1114</v>
      </c>
      <c r="D188" s="26" t="s">
        <v>301</v>
      </c>
      <c r="E188" s="27" t="s">
        <v>312</v>
      </c>
      <c r="F188" s="3">
        <v>107470000</v>
      </c>
      <c r="G188" s="3">
        <v>0</v>
      </c>
      <c r="H188" s="3">
        <v>552416955</v>
      </c>
      <c r="I188" s="3">
        <v>0</v>
      </c>
      <c r="J188" s="3">
        <v>0</v>
      </c>
      <c r="K188" s="3">
        <v>659886955</v>
      </c>
      <c r="L188" s="3">
        <v>659886955</v>
      </c>
      <c r="M188" s="4">
        <f t="shared" si="48"/>
        <v>1</v>
      </c>
    </row>
    <row r="189" spans="1:13" ht="45" x14ac:dyDescent="0.2">
      <c r="A189" s="23" t="s">
        <v>299</v>
      </c>
      <c r="B189" s="24" t="s">
        <v>313</v>
      </c>
      <c r="C189" s="25">
        <v>1114</v>
      </c>
      <c r="D189" s="26" t="s">
        <v>301</v>
      </c>
      <c r="E189" s="27" t="s">
        <v>314</v>
      </c>
      <c r="F189" s="3">
        <v>107470000</v>
      </c>
      <c r="G189" s="3">
        <v>0</v>
      </c>
      <c r="H189" s="3">
        <v>261293507</v>
      </c>
      <c r="I189" s="3">
        <v>0</v>
      </c>
      <c r="J189" s="3">
        <v>0</v>
      </c>
      <c r="K189" s="3">
        <v>368763507</v>
      </c>
      <c r="L189" s="3">
        <v>368763507</v>
      </c>
      <c r="M189" s="4">
        <f t="shared" si="48"/>
        <v>1</v>
      </c>
    </row>
    <row r="190" spans="1:13" ht="45" x14ac:dyDescent="0.2">
      <c r="A190" s="23" t="s">
        <v>299</v>
      </c>
      <c r="B190" s="24" t="s">
        <v>315</v>
      </c>
      <c r="C190" s="25">
        <v>1114</v>
      </c>
      <c r="D190" s="26" t="s">
        <v>301</v>
      </c>
      <c r="E190" s="27" t="s">
        <v>316</v>
      </c>
      <c r="F190" s="3">
        <v>107470000</v>
      </c>
      <c r="G190" s="3">
        <v>0</v>
      </c>
      <c r="H190" s="3">
        <v>1213609115</v>
      </c>
      <c r="I190" s="3">
        <v>0</v>
      </c>
      <c r="J190" s="3">
        <v>0</v>
      </c>
      <c r="K190" s="3">
        <v>1321079115</v>
      </c>
      <c r="L190" s="3">
        <v>1321079115</v>
      </c>
      <c r="M190" s="4">
        <f t="shared" si="48"/>
        <v>1</v>
      </c>
    </row>
    <row r="191" spans="1:13" ht="45" x14ac:dyDescent="0.2">
      <c r="A191" s="23" t="s">
        <v>299</v>
      </c>
      <c r="B191" s="24" t="s">
        <v>317</v>
      </c>
      <c r="C191" s="25">
        <v>1114</v>
      </c>
      <c r="D191" s="26" t="s">
        <v>301</v>
      </c>
      <c r="E191" s="27" t="s">
        <v>318</v>
      </c>
      <c r="F191" s="3">
        <v>107470000</v>
      </c>
      <c r="G191" s="3">
        <v>-553015573</v>
      </c>
      <c r="H191" s="3">
        <v>448191322</v>
      </c>
      <c r="I191" s="3">
        <v>0</v>
      </c>
      <c r="J191" s="3">
        <v>0</v>
      </c>
      <c r="K191" s="3">
        <v>2645749</v>
      </c>
      <c r="L191" s="3">
        <v>334839303</v>
      </c>
      <c r="M191" s="4">
        <f t="shared" si="48"/>
        <v>126.55747124916233</v>
      </c>
    </row>
    <row r="192" spans="1:13" ht="45" x14ac:dyDescent="0.2">
      <c r="A192" s="23" t="s">
        <v>299</v>
      </c>
      <c r="B192" s="24" t="s">
        <v>319</v>
      </c>
      <c r="C192" s="25">
        <v>1114</v>
      </c>
      <c r="D192" s="26" t="s">
        <v>301</v>
      </c>
      <c r="E192" s="27" t="s">
        <v>320</v>
      </c>
      <c r="F192" s="3">
        <v>107470000</v>
      </c>
      <c r="G192" s="3">
        <v>-86592116</v>
      </c>
      <c r="H192" s="3">
        <v>0</v>
      </c>
      <c r="I192" s="3">
        <v>0</v>
      </c>
      <c r="J192" s="3">
        <v>0</v>
      </c>
      <c r="K192" s="3">
        <v>20877884</v>
      </c>
      <c r="L192" s="3">
        <v>95006468</v>
      </c>
      <c r="M192" s="4">
        <f t="shared" si="48"/>
        <v>4.5505793594791504</v>
      </c>
    </row>
    <row r="193" spans="1:13" ht="45" x14ac:dyDescent="0.2">
      <c r="A193" s="23" t="s">
        <v>299</v>
      </c>
      <c r="B193" s="24" t="s">
        <v>321</v>
      </c>
      <c r="C193" s="25">
        <v>1114</v>
      </c>
      <c r="D193" s="26" t="s">
        <v>301</v>
      </c>
      <c r="E193" s="27" t="s">
        <v>322</v>
      </c>
      <c r="F193" s="3">
        <v>107470000</v>
      </c>
      <c r="G193" s="3">
        <v>-107470000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4" t="str">
        <f t="shared" si="48"/>
        <v/>
      </c>
    </row>
    <row r="194" spans="1:13" ht="45" x14ac:dyDescent="0.2">
      <c r="A194" s="23" t="s">
        <v>299</v>
      </c>
      <c r="B194" s="24" t="s">
        <v>323</v>
      </c>
      <c r="C194" s="25">
        <v>1114</v>
      </c>
      <c r="D194" s="26" t="s">
        <v>301</v>
      </c>
      <c r="E194" s="27" t="s">
        <v>324</v>
      </c>
      <c r="F194" s="3">
        <v>107470000</v>
      </c>
      <c r="G194" s="3">
        <v>-107470000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4" t="str">
        <f t="shared" si="48"/>
        <v/>
      </c>
    </row>
    <row r="195" spans="1:13" ht="45" x14ac:dyDescent="0.2">
      <c r="A195" s="23" t="s">
        <v>299</v>
      </c>
      <c r="B195" s="24" t="s">
        <v>325</v>
      </c>
      <c r="C195" s="25">
        <v>1114</v>
      </c>
      <c r="D195" s="26" t="s">
        <v>301</v>
      </c>
      <c r="E195" s="27" t="s">
        <v>326</v>
      </c>
      <c r="F195" s="3">
        <v>107470000</v>
      </c>
      <c r="G195" s="3">
        <v>-107470000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4" t="str">
        <f t="shared" si="48"/>
        <v/>
      </c>
    </row>
    <row r="196" spans="1:13" ht="45" x14ac:dyDescent="0.2">
      <c r="A196" s="23" t="s">
        <v>299</v>
      </c>
      <c r="B196" s="24" t="s">
        <v>327</v>
      </c>
      <c r="C196" s="25">
        <v>1114</v>
      </c>
      <c r="D196" s="26" t="s">
        <v>301</v>
      </c>
      <c r="E196" s="27" t="s">
        <v>328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1151764</v>
      </c>
      <c r="M196" s="4" t="str">
        <f t="shared" si="37"/>
        <v/>
      </c>
    </row>
    <row r="197" spans="1:13" ht="45" x14ac:dyDescent="0.2">
      <c r="A197" s="23" t="s">
        <v>299</v>
      </c>
      <c r="B197" s="24" t="s">
        <v>327</v>
      </c>
      <c r="C197" s="25">
        <v>1114</v>
      </c>
      <c r="D197" s="26" t="s">
        <v>301</v>
      </c>
      <c r="E197" s="27" t="s">
        <v>328</v>
      </c>
      <c r="F197" s="3">
        <v>107470000</v>
      </c>
      <c r="G197" s="3">
        <v>-107470000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4" t="str">
        <f t="shared" si="37"/>
        <v/>
      </c>
    </row>
    <row r="198" spans="1:13" ht="45" x14ac:dyDescent="0.2">
      <c r="A198" s="23" t="s">
        <v>299</v>
      </c>
      <c r="B198" s="24" t="s">
        <v>329</v>
      </c>
      <c r="C198" s="25">
        <v>1114</v>
      </c>
      <c r="D198" s="26" t="s">
        <v>301</v>
      </c>
      <c r="E198" s="27" t="s">
        <v>330</v>
      </c>
      <c r="F198" s="3">
        <v>214940000</v>
      </c>
      <c r="G198" s="3">
        <v>-107470000</v>
      </c>
      <c r="H198" s="3">
        <v>828993433</v>
      </c>
      <c r="I198" s="3">
        <v>0</v>
      </c>
      <c r="J198" s="3">
        <v>0</v>
      </c>
      <c r="K198" s="3">
        <v>936463433</v>
      </c>
      <c r="L198" s="3">
        <v>828993433</v>
      </c>
      <c r="M198" s="4">
        <f t="shared" si="37"/>
        <v>0.88523844475623004</v>
      </c>
    </row>
    <row r="199" spans="1:13" ht="45" x14ac:dyDescent="0.2">
      <c r="A199" s="23" t="s">
        <v>299</v>
      </c>
      <c r="B199" s="24" t="s">
        <v>331</v>
      </c>
      <c r="C199" s="25">
        <v>1114</v>
      </c>
      <c r="D199" s="26" t="s">
        <v>301</v>
      </c>
      <c r="E199" s="27" t="s">
        <v>332</v>
      </c>
      <c r="F199" s="3">
        <v>107470000</v>
      </c>
      <c r="G199" s="3">
        <v>-107470000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4" t="str">
        <f t="shared" si="37"/>
        <v/>
      </c>
    </row>
    <row r="200" spans="1:13" ht="45" x14ac:dyDescent="0.2">
      <c r="A200" s="23" t="s">
        <v>299</v>
      </c>
      <c r="B200" s="24" t="s">
        <v>333</v>
      </c>
      <c r="C200" s="25">
        <v>1114</v>
      </c>
      <c r="D200" s="26" t="s">
        <v>301</v>
      </c>
      <c r="E200" s="27" t="s">
        <v>334</v>
      </c>
      <c r="F200" s="3">
        <v>107470000</v>
      </c>
      <c r="G200" s="3">
        <v>-107470000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4" t="str">
        <f t="shared" si="37"/>
        <v/>
      </c>
    </row>
    <row r="201" spans="1:13" ht="45" x14ac:dyDescent="0.2">
      <c r="A201" s="23" t="s">
        <v>299</v>
      </c>
      <c r="B201" s="24" t="s">
        <v>335</v>
      </c>
      <c r="C201" s="25">
        <v>1114</v>
      </c>
      <c r="D201" s="26" t="s">
        <v>301</v>
      </c>
      <c r="E201" s="27" t="s">
        <v>336</v>
      </c>
      <c r="F201" s="3">
        <v>0</v>
      </c>
      <c r="G201" s="3">
        <v>0</v>
      </c>
      <c r="H201" s="3">
        <v>45407262</v>
      </c>
      <c r="I201" s="3">
        <v>0</v>
      </c>
      <c r="J201" s="3">
        <v>0</v>
      </c>
      <c r="K201" s="3">
        <v>45407262</v>
      </c>
      <c r="L201" s="3">
        <v>45407262</v>
      </c>
      <c r="M201" s="4">
        <f t="shared" si="37"/>
        <v>1</v>
      </c>
    </row>
    <row r="202" spans="1:13" ht="45" x14ac:dyDescent="0.2">
      <c r="A202" s="23" t="s">
        <v>299</v>
      </c>
      <c r="B202" s="24" t="s">
        <v>337</v>
      </c>
      <c r="C202" s="25">
        <v>1114</v>
      </c>
      <c r="D202" s="26" t="s">
        <v>301</v>
      </c>
      <c r="E202" s="27" t="s">
        <v>338</v>
      </c>
      <c r="F202" s="3">
        <v>0</v>
      </c>
      <c r="G202" s="3">
        <v>0</v>
      </c>
      <c r="H202" s="3">
        <v>137557002</v>
      </c>
      <c r="I202" s="3">
        <v>0</v>
      </c>
      <c r="J202" s="3">
        <v>0</v>
      </c>
      <c r="K202" s="3">
        <v>137557002</v>
      </c>
      <c r="L202" s="3">
        <v>311757121</v>
      </c>
      <c r="M202" s="4">
        <f t="shared" si="37"/>
        <v>2.2663849638130382</v>
      </c>
    </row>
    <row r="203" spans="1:13" ht="45" x14ac:dyDescent="0.2">
      <c r="A203" s="23" t="s">
        <v>299</v>
      </c>
      <c r="B203" s="24" t="s">
        <v>339</v>
      </c>
      <c r="C203" s="25">
        <v>1114</v>
      </c>
      <c r="D203" s="26" t="s">
        <v>301</v>
      </c>
      <c r="E203" s="27" t="s">
        <v>340</v>
      </c>
      <c r="F203" s="3">
        <v>0</v>
      </c>
      <c r="G203" s="3">
        <v>0</v>
      </c>
      <c r="H203" s="3">
        <v>156677754</v>
      </c>
      <c r="I203" s="3">
        <v>0</v>
      </c>
      <c r="J203" s="3">
        <v>0</v>
      </c>
      <c r="K203" s="3">
        <v>156677754</v>
      </c>
      <c r="L203" s="3">
        <v>235474840</v>
      </c>
      <c r="M203" s="4">
        <f t="shared" si="37"/>
        <v>1.5029245313281681</v>
      </c>
    </row>
    <row r="204" spans="1:13" ht="45" x14ac:dyDescent="0.2">
      <c r="A204" s="23" t="s">
        <v>299</v>
      </c>
      <c r="B204" s="24" t="s">
        <v>341</v>
      </c>
      <c r="C204" s="25">
        <v>1114</v>
      </c>
      <c r="D204" s="26" t="s">
        <v>301</v>
      </c>
      <c r="E204" s="27" t="s">
        <v>342</v>
      </c>
      <c r="F204" s="3">
        <v>0</v>
      </c>
      <c r="G204" s="3">
        <v>0</v>
      </c>
      <c r="H204" s="3">
        <v>353284368</v>
      </c>
      <c r="I204" s="3">
        <v>0</v>
      </c>
      <c r="J204" s="3">
        <v>0</v>
      </c>
      <c r="K204" s="3">
        <v>353284368</v>
      </c>
      <c r="L204" s="3">
        <v>515998277</v>
      </c>
      <c r="M204" s="4">
        <f t="shared" si="37"/>
        <v>1.4605748901972362</v>
      </c>
    </row>
    <row r="205" spans="1:13" ht="45" x14ac:dyDescent="0.2">
      <c r="A205" s="23" t="s">
        <v>299</v>
      </c>
      <c r="B205" s="24" t="s">
        <v>343</v>
      </c>
      <c r="C205" s="25">
        <v>1114</v>
      </c>
      <c r="D205" s="26" t="s">
        <v>301</v>
      </c>
      <c r="E205" s="27" t="s">
        <v>344</v>
      </c>
      <c r="F205" s="3">
        <v>0</v>
      </c>
      <c r="G205" s="3">
        <v>0</v>
      </c>
      <c r="H205" s="3">
        <v>138859500</v>
      </c>
      <c r="I205" s="3">
        <v>0</v>
      </c>
      <c r="J205" s="3">
        <v>0</v>
      </c>
      <c r="K205" s="3">
        <v>138859500</v>
      </c>
      <c r="L205" s="3">
        <v>234402357</v>
      </c>
      <c r="M205" s="4">
        <f t="shared" si="37"/>
        <v>1.688054162660819</v>
      </c>
    </row>
    <row r="206" spans="1:13" ht="45" x14ac:dyDescent="0.2">
      <c r="A206" s="23" t="s">
        <v>299</v>
      </c>
      <c r="B206" s="24" t="s">
        <v>345</v>
      </c>
      <c r="C206" s="25">
        <v>1114</v>
      </c>
      <c r="D206" s="26" t="s">
        <v>301</v>
      </c>
      <c r="E206" s="27" t="s">
        <v>346</v>
      </c>
      <c r="F206" s="3">
        <v>0</v>
      </c>
      <c r="G206" s="3">
        <v>0</v>
      </c>
      <c r="H206" s="3">
        <v>161087905</v>
      </c>
      <c r="I206" s="3">
        <v>0</v>
      </c>
      <c r="J206" s="3">
        <v>0</v>
      </c>
      <c r="K206" s="3">
        <v>161087905</v>
      </c>
      <c r="L206" s="3">
        <v>96652744</v>
      </c>
      <c r="M206" s="4">
        <f t="shared" si="37"/>
        <v>0.6000000062077907</v>
      </c>
    </row>
    <row r="207" spans="1:13" ht="45" x14ac:dyDescent="0.2">
      <c r="A207" s="23" t="s">
        <v>299</v>
      </c>
      <c r="B207" s="24" t="s">
        <v>347</v>
      </c>
      <c r="C207" s="25">
        <v>1114</v>
      </c>
      <c r="D207" s="26" t="s">
        <v>301</v>
      </c>
      <c r="E207" s="27" t="s">
        <v>348</v>
      </c>
      <c r="F207" s="3">
        <v>0</v>
      </c>
      <c r="G207" s="3">
        <v>0</v>
      </c>
      <c r="H207" s="3">
        <v>319748630</v>
      </c>
      <c r="I207" s="3">
        <v>0</v>
      </c>
      <c r="J207" s="3">
        <v>0</v>
      </c>
      <c r="K207" s="3">
        <v>319748630</v>
      </c>
      <c r="L207" s="3">
        <v>473257956</v>
      </c>
      <c r="M207" s="4">
        <f t="shared" si="37"/>
        <v>1.4800937724111594</v>
      </c>
    </row>
    <row r="208" spans="1:13" ht="45" x14ac:dyDescent="0.2">
      <c r="A208" s="23" t="s">
        <v>299</v>
      </c>
      <c r="B208" s="24" t="s">
        <v>349</v>
      </c>
      <c r="C208" s="25">
        <v>1114</v>
      </c>
      <c r="D208" s="26" t="s">
        <v>301</v>
      </c>
      <c r="E208" s="27" t="s">
        <v>350</v>
      </c>
      <c r="F208" s="3">
        <v>0</v>
      </c>
      <c r="G208" s="3">
        <v>0</v>
      </c>
      <c r="H208" s="3">
        <v>2041234168</v>
      </c>
      <c r="I208" s="3">
        <v>0</v>
      </c>
      <c r="J208" s="3">
        <v>0</v>
      </c>
      <c r="K208" s="3">
        <v>2041234168</v>
      </c>
      <c r="L208" s="3">
        <v>1530925628</v>
      </c>
      <c r="M208" s="4">
        <f t="shared" si="37"/>
        <v>0.75000000097979935</v>
      </c>
    </row>
    <row r="209" spans="1:13" ht="45" x14ac:dyDescent="0.2">
      <c r="A209" s="23" t="s">
        <v>299</v>
      </c>
      <c r="B209" s="24" t="s">
        <v>351</v>
      </c>
      <c r="C209" s="25">
        <v>1114</v>
      </c>
      <c r="D209" s="26" t="s">
        <v>301</v>
      </c>
      <c r="E209" s="27" t="s">
        <v>352</v>
      </c>
      <c r="F209" s="3">
        <v>0</v>
      </c>
      <c r="G209" s="3">
        <v>0</v>
      </c>
      <c r="H209" s="3">
        <v>333401220</v>
      </c>
      <c r="I209" s="3">
        <v>0</v>
      </c>
      <c r="J209" s="3">
        <v>0</v>
      </c>
      <c r="K209" s="3">
        <v>333401220</v>
      </c>
      <c r="L209" s="3">
        <v>333401216</v>
      </c>
      <c r="M209" s="4">
        <f t="shared" si="37"/>
        <v>0.99999998800244339</v>
      </c>
    </row>
    <row r="210" spans="1:13" ht="45" x14ac:dyDescent="0.2">
      <c r="A210" s="23" t="s">
        <v>299</v>
      </c>
      <c r="B210" s="24" t="s">
        <v>353</v>
      </c>
      <c r="C210" s="25">
        <v>1114</v>
      </c>
      <c r="D210" s="26" t="s">
        <v>301</v>
      </c>
      <c r="E210" s="27" t="s">
        <v>354</v>
      </c>
      <c r="F210" s="3">
        <v>0</v>
      </c>
      <c r="G210" s="3">
        <v>0</v>
      </c>
      <c r="H210" s="3">
        <v>63523263</v>
      </c>
      <c r="I210" s="3">
        <v>0</v>
      </c>
      <c r="J210" s="3">
        <v>0</v>
      </c>
      <c r="K210" s="3">
        <v>63523263</v>
      </c>
      <c r="L210" s="3">
        <v>94165730</v>
      </c>
      <c r="M210" s="4">
        <f t="shared" si="37"/>
        <v>1.4823818165637996</v>
      </c>
    </row>
    <row r="211" spans="1:13" ht="45" x14ac:dyDescent="0.2">
      <c r="A211" s="23" t="s">
        <v>299</v>
      </c>
      <c r="B211" s="24" t="s">
        <v>355</v>
      </c>
      <c r="C211" s="25">
        <v>1114</v>
      </c>
      <c r="D211" s="26" t="s">
        <v>301</v>
      </c>
      <c r="E211" s="27" t="s">
        <v>356</v>
      </c>
      <c r="F211" s="3">
        <v>0</v>
      </c>
      <c r="G211" s="3">
        <v>0</v>
      </c>
      <c r="H211" s="3">
        <v>118754196</v>
      </c>
      <c r="I211" s="3">
        <v>0</v>
      </c>
      <c r="J211" s="3">
        <v>0</v>
      </c>
      <c r="K211" s="3">
        <v>118754196</v>
      </c>
      <c r="L211" s="3">
        <v>118754198</v>
      </c>
      <c r="M211" s="4">
        <f t="shared" si="37"/>
        <v>1.0000000168415102</v>
      </c>
    </row>
    <row r="212" spans="1:13" ht="30" x14ac:dyDescent="0.2">
      <c r="A212" s="23" t="s">
        <v>357</v>
      </c>
      <c r="B212" s="24" t="s">
        <v>358</v>
      </c>
      <c r="C212" s="25">
        <v>1114</v>
      </c>
      <c r="D212" s="26" t="s">
        <v>359</v>
      </c>
      <c r="E212" s="27" t="s">
        <v>360</v>
      </c>
      <c r="F212" s="3">
        <v>22820470000</v>
      </c>
      <c r="G212" s="3">
        <v>0</v>
      </c>
      <c r="H212" s="3">
        <v>2799417870</v>
      </c>
      <c r="I212" s="3">
        <v>0</v>
      </c>
      <c r="J212" s="3">
        <v>0</v>
      </c>
      <c r="K212" s="3">
        <v>25619887870</v>
      </c>
      <c r="L212" s="3">
        <v>25619887870</v>
      </c>
      <c r="M212" s="4">
        <f t="shared" si="37"/>
        <v>1</v>
      </c>
    </row>
    <row r="213" spans="1:13" ht="45" x14ac:dyDescent="0.2">
      <c r="A213" s="23" t="s">
        <v>299</v>
      </c>
      <c r="B213" s="24" t="s">
        <v>361</v>
      </c>
      <c r="C213" s="25">
        <v>1114</v>
      </c>
      <c r="D213" s="26" t="s">
        <v>301</v>
      </c>
      <c r="E213" s="27" t="s">
        <v>362</v>
      </c>
      <c r="F213" s="3">
        <v>0</v>
      </c>
      <c r="G213" s="3">
        <v>0</v>
      </c>
      <c r="H213" s="3">
        <v>30626916</v>
      </c>
      <c r="I213" s="3">
        <v>0</v>
      </c>
      <c r="J213" s="3">
        <v>0</v>
      </c>
      <c r="K213" s="3">
        <v>30626916</v>
      </c>
      <c r="L213" s="3">
        <v>30626911</v>
      </c>
      <c r="M213" s="4">
        <f t="shared" si="37"/>
        <v>0.99999983674490767</v>
      </c>
    </row>
    <row r="214" spans="1:13" ht="45" x14ac:dyDescent="0.2">
      <c r="A214" s="23" t="s">
        <v>299</v>
      </c>
      <c r="B214" s="24" t="s">
        <v>363</v>
      </c>
      <c r="C214" s="25">
        <v>1114</v>
      </c>
      <c r="D214" s="26" t="s">
        <v>301</v>
      </c>
      <c r="E214" s="27" t="s">
        <v>302</v>
      </c>
      <c r="F214" s="3">
        <v>0</v>
      </c>
      <c r="G214" s="3">
        <v>0</v>
      </c>
      <c r="H214" s="3">
        <v>89354328</v>
      </c>
      <c r="I214" s="3">
        <v>0</v>
      </c>
      <c r="J214" s="3">
        <v>0</v>
      </c>
      <c r="K214" s="3">
        <v>89354328</v>
      </c>
      <c r="L214" s="3">
        <v>89354328</v>
      </c>
      <c r="M214" s="4">
        <f t="shared" si="37"/>
        <v>1</v>
      </c>
    </row>
    <row r="215" spans="1:13" ht="45" x14ac:dyDescent="0.2">
      <c r="A215" s="23" t="s">
        <v>299</v>
      </c>
      <c r="B215" s="24" t="s">
        <v>364</v>
      </c>
      <c r="C215" s="25">
        <v>1114</v>
      </c>
      <c r="D215" s="26" t="s">
        <v>301</v>
      </c>
      <c r="E215" s="27" t="s">
        <v>304</v>
      </c>
      <c r="F215" s="3">
        <v>0</v>
      </c>
      <c r="G215" s="3">
        <v>0</v>
      </c>
      <c r="H215" s="3">
        <v>174871404</v>
      </c>
      <c r="I215" s="3">
        <v>0</v>
      </c>
      <c r="J215" s="3">
        <v>0</v>
      </c>
      <c r="K215" s="3">
        <v>174871404</v>
      </c>
      <c r="L215" s="3">
        <v>174871404</v>
      </c>
      <c r="M215" s="4">
        <f t="shared" si="37"/>
        <v>1</v>
      </c>
    </row>
    <row r="216" spans="1:13" ht="45" x14ac:dyDescent="0.2">
      <c r="A216" s="23" t="s">
        <v>299</v>
      </c>
      <c r="B216" s="24" t="s">
        <v>365</v>
      </c>
      <c r="C216" s="25">
        <v>1114</v>
      </c>
      <c r="D216" s="26" t="s">
        <v>301</v>
      </c>
      <c r="E216" s="27" t="s">
        <v>314</v>
      </c>
      <c r="F216" s="3">
        <v>0</v>
      </c>
      <c r="G216" s="3">
        <v>0</v>
      </c>
      <c r="H216" s="3">
        <v>179457276</v>
      </c>
      <c r="I216" s="3">
        <v>0</v>
      </c>
      <c r="J216" s="3">
        <v>0</v>
      </c>
      <c r="K216" s="3">
        <v>179457276</v>
      </c>
      <c r="L216" s="3">
        <v>179457276</v>
      </c>
      <c r="M216" s="4">
        <f t="shared" si="37"/>
        <v>1</v>
      </c>
    </row>
    <row r="217" spans="1:13" ht="45" x14ac:dyDescent="0.2">
      <c r="A217" s="23" t="s">
        <v>299</v>
      </c>
      <c r="B217" s="24" t="s">
        <v>366</v>
      </c>
      <c r="C217" s="25">
        <v>1114</v>
      </c>
      <c r="D217" s="26" t="s">
        <v>301</v>
      </c>
      <c r="E217" s="27" t="s">
        <v>336</v>
      </c>
      <c r="F217" s="3">
        <v>0</v>
      </c>
      <c r="G217" s="3">
        <v>0</v>
      </c>
      <c r="H217" s="3">
        <v>56402736</v>
      </c>
      <c r="I217" s="3">
        <v>0</v>
      </c>
      <c r="J217" s="3">
        <v>0</v>
      </c>
      <c r="K217" s="3">
        <v>56402736</v>
      </c>
      <c r="L217" s="3">
        <v>0</v>
      </c>
      <c r="M217" s="4">
        <f t="shared" si="37"/>
        <v>0</v>
      </c>
    </row>
    <row r="218" spans="1:13" ht="45" x14ac:dyDescent="0.2">
      <c r="A218" s="23" t="s">
        <v>299</v>
      </c>
      <c r="B218" s="24" t="s">
        <v>367</v>
      </c>
      <c r="C218" s="25">
        <v>1114</v>
      </c>
      <c r="D218" s="26" t="s">
        <v>301</v>
      </c>
      <c r="E218" s="27" t="s">
        <v>342</v>
      </c>
      <c r="F218" s="3">
        <v>0</v>
      </c>
      <c r="G218" s="3">
        <v>0</v>
      </c>
      <c r="H218" s="3">
        <v>151407588</v>
      </c>
      <c r="I218" s="3">
        <v>0</v>
      </c>
      <c r="J218" s="3">
        <v>0</v>
      </c>
      <c r="K218" s="3">
        <v>151407588</v>
      </c>
      <c r="L218" s="3">
        <v>0</v>
      </c>
      <c r="M218" s="4">
        <f t="shared" si="37"/>
        <v>0</v>
      </c>
    </row>
    <row r="219" spans="1:13" ht="45" x14ac:dyDescent="0.2">
      <c r="A219" s="23" t="s">
        <v>299</v>
      </c>
      <c r="B219" s="24" t="s">
        <v>368</v>
      </c>
      <c r="C219" s="25">
        <v>1114</v>
      </c>
      <c r="D219" s="26" t="s">
        <v>301</v>
      </c>
      <c r="E219" s="27" t="s">
        <v>346</v>
      </c>
      <c r="F219" s="3">
        <v>0</v>
      </c>
      <c r="G219" s="3">
        <v>0</v>
      </c>
      <c r="H219" s="3">
        <v>73150190</v>
      </c>
      <c r="I219" s="3">
        <v>0</v>
      </c>
      <c r="J219" s="3">
        <v>0</v>
      </c>
      <c r="K219" s="3">
        <v>73150190</v>
      </c>
      <c r="L219" s="3">
        <v>0</v>
      </c>
      <c r="M219" s="4">
        <f t="shared" si="37"/>
        <v>0</v>
      </c>
    </row>
    <row r="220" spans="1:13" ht="45" x14ac:dyDescent="0.2">
      <c r="A220" s="23" t="s">
        <v>299</v>
      </c>
      <c r="B220" s="24" t="s">
        <v>369</v>
      </c>
      <c r="C220" s="25">
        <v>1114</v>
      </c>
      <c r="D220" s="26" t="s">
        <v>301</v>
      </c>
      <c r="E220" s="27" t="s">
        <v>354</v>
      </c>
      <c r="F220" s="3">
        <v>0</v>
      </c>
      <c r="G220" s="3">
        <v>0</v>
      </c>
      <c r="H220" s="3">
        <v>38099688</v>
      </c>
      <c r="I220" s="3">
        <v>0</v>
      </c>
      <c r="J220" s="3">
        <v>0</v>
      </c>
      <c r="K220" s="3">
        <v>38099688</v>
      </c>
      <c r="L220" s="3">
        <v>0</v>
      </c>
      <c r="M220" s="4">
        <f t="shared" si="37"/>
        <v>0</v>
      </c>
    </row>
    <row r="221" spans="1:13" ht="15" x14ac:dyDescent="0.2">
      <c r="A221" s="19" t="s">
        <v>370</v>
      </c>
      <c r="B221" s="17"/>
      <c r="C221" s="18"/>
      <c r="D221" s="64" t="s">
        <v>371</v>
      </c>
      <c r="E221" s="71"/>
      <c r="F221" s="22">
        <f>SUBTOTAL(9,F222:F223)</f>
        <v>5374236000</v>
      </c>
      <c r="G221" s="22">
        <f t="shared" ref="G221:L221" si="49">SUBTOTAL(9,G222:G223)</f>
        <v>0</v>
      </c>
      <c r="H221" s="22">
        <f t="shared" si="49"/>
        <v>859614102</v>
      </c>
      <c r="I221" s="22">
        <f t="shared" si="49"/>
        <v>0</v>
      </c>
      <c r="J221" s="22">
        <f t="shared" si="49"/>
        <v>0</v>
      </c>
      <c r="K221" s="22">
        <f>SUBTOTAL(9,K222:K223)</f>
        <v>6233850102</v>
      </c>
      <c r="L221" s="22">
        <f t="shared" si="49"/>
        <v>6233850103</v>
      </c>
      <c r="M221" s="15">
        <f t="shared" si="37"/>
        <v>1.0000000001604146</v>
      </c>
    </row>
    <row r="222" spans="1:13" ht="30" x14ac:dyDescent="0.25">
      <c r="A222" s="23" t="s">
        <v>370</v>
      </c>
      <c r="B222" s="24" t="s">
        <v>372</v>
      </c>
      <c r="C222" s="25" t="s">
        <v>24</v>
      </c>
      <c r="D222" s="26" t="s">
        <v>371</v>
      </c>
      <c r="E222" s="27" t="s">
        <v>373</v>
      </c>
      <c r="F222" s="3">
        <v>2687118000</v>
      </c>
      <c r="G222" s="11">
        <v>0</v>
      </c>
      <c r="H222" s="11">
        <v>429807051</v>
      </c>
      <c r="I222" s="11">
        <v>0</v>
      </c>
      <c r="J222" s="11">
        <v>0</v>
      </c>
      <c r="K222" s="11">
        <v>3116925051</v>
      </c>
      <c r="L222" s="11">
        <v>3116925052</v>
      </c>
      <c r="M222" s="4">
        <f t="shared" si="37"/>
        <v>1.0000000003208289</v>
      </c>
    </row>
    <row r="223" spans="1:13" ht="30" x14ac:dyDescent="0.25">
      <c r="A223" s="23" t="s">
        <v>370</v>
      </c>
      <c r="B223" s="24" t="s">
        <v>374</v>
      </c>
      <c r="C223" s="25" t="s">
        <v>24</v>
      </c>
      <c r="D223" s="26" t="s">
        <v>371</v>
      </c>
      <c r="E223" s="27" t="s">
        <v>375</v>
      </c>
      <c r="F223" s="3">
        <v>2687118000</v>
      </c>
      <c r="G223" s="11">
        <v>0</v>
      </c>
      <c r="H223" s="11">
        <v>429807051</v>
      </c>
      <c r="I223" s="11">
        <v>0</v>
      </c>
      <c r="J223" s="11">
        <v>0</v>
      </c>
      <c r="K223" s="11">
        <v>3116925051</v>
      </c>
      <c r="L223" s="11">
        <v>3116925051</v>
      </c>
      <c r="M223" s="4">
        <f t="shared" si="37"/>
        <v>1</v>
      </c>
    </row>
    <row r="224" spans="1:13" ht="15" x14ac:dyDescent="0.2">
      <c r="A224" s="19" t="s">
        <v>376</v>
      </c>
      <c r="B224" s="17"/>
      <c r="C224" s="18"/>
      <c r="D224" s="65" t="s">
        <v>377</v>
      </c>
      <c r="E224" s="71"/>
      <c r="F224" s="22">
        <f>SUBTOTAL(9,F225)</f>
        <v>32823572000</v>
      </c>
      <c r="G224" s="22">
        <f t="shared" ref="G224:L224" si="50">SUBTOTAL(9,G225)</f>
        <v>0</v>
      </c>
      <c r="H224" s="22">
        <f t="shared" si="50"/>
        <v>0</v>
      </c>
      <c r="I224" s="22">
        <f t="shared" si="50"/>
        <v>0</v>
      </c>
      <c r="J224" s="22">
        <f t="shared" si="50"/>
        <v>0</v>
      </c>
      <c r="K224" s="22">
        <f>SUBTOTAL(9,K225)</f>
        <v>32823572000</v>
      </c>
      <c r="L224" s="22">
        <f t="shared" si="50"/>
        <v>32950832325</v>
      </c>
      <c r="M224" s="15">
        <f t="shared" si="37"/>
        <v>1.0038771016451227</v>
      </c>
    </row>
    <row r="225" spans="1:13" ht="15" x14ac:dyDescent="0.25">
      <c r="A225" s="23" t="s">
        <v>376</v>
      </c>
      <c r="B225" s="24" t="s">
        <v>378</v>
      </c>
      <c r="C225" s="25" t="s">
        <v>24</v>
      </c>
      <c r="D225" s="26" t="s">
        <v>377</v>
      </c>
      <c r="E225" s="27" t="s">
        <v>379</v>
      </c>
      <c r="F225" s="3">
        <v>32823572000</v>
      </c>
      <c r="G225" s="11">
        <v>0</v>
      </c>
      <c r="H225" s="11">
        <v>0</v>
      </c>
      <c r="I225" s="11">
        <v>0</v>
      </c>
      <c r="J225" s="11">
        <v>0</v>
      </c>
      <c r="K225" s="11">
        <v>32823572000</v>
      </c>
      <c r="L225" s="11">
        <v>32950832325</v>
      </c>
      <c r="M225" s="4">
        <f>+IF(ISNUMBER(L225/K225)=TRUE,L225/K225,"")</f>
        <v>1.0038771016451227</v>
      </c>
    </row>
    <row r="226" spans="1:13" ht="30" x14ac:dyDescent="0.2">
      <c r="A226" s="16" t="s">
        <v>382</v>
      </c>
      <c r="B226" s="17"/>
      <c r="C226" s="18"/>
      <c r="D226" s="28" t="s">
        <v>383</v>
      </c>
      <c r="E226" s="71"/>
      <c r="F226" s="38">
        <f t="shared" ref="F226:L226" si="51">SUBTOTAL(9,F227:F251)</f>
        <v>55301185000</v>
      </c>
      <c r="G226" s="38">
        <f t="shared" si="51"/>
        <v>-24821809929</v>
      </c>
      <c r="H226" s="38">
        <f t="shared" si="51"/>
        <v>40640936250</v>
      </c>
      <c r="I226" s="38">
        <f t="shared" si="51"/>
        <v>-13990561832</v>
      </c>
      <c r="J226" s="38">
        <f t="shared" si="51"/>
        <v>13990561832</v>
      </c>
      <c r="K226" s="38">
        <f t="shared" si="51"/>
        <v>71120311321</v>
      </c>
      <c r="L226" s="38">
        <f t="shared" si="51"/>
        <v>64696595860</v>
      </c>
      <c r="M226" s="39">
        <f t="shared" ref="M226:M293" si="52">+IF(ISNUMBER(L226/K226)=TRUE,L226/K226,"")</f>
        <v>0.90967818698083736</v>
      </c>
    </row>
    <row r="227" spans="1:13" ht="15" x14ac:dyDescent="0.2">
      <c r="A227" s="16" t="s">
        <v>384</v>
      </c>
      <c r="B227" s="17"/>
      <c r="C227" s="18"/>
      <c r="D227" s="67" t="s">
        <v>385</v>
      </c>
      <c r="E227" s="71"/>
      <c r="F227" s="38">
        <f t="shared" ref="F227:L227" si="53">SUBTOTAL(9,F235:F246)</f>
        <v>0</v>
      </c>
      <c r="G227" s="38">
        <f t="shared" si="53"/>
        <v>-3904522953</v>
      </c>
      <c r="H227" s="38">
        <f t="shared" si="53"/>
        <v>14584804426</v>
      </c>
      <c r="I227" s="38">
        <f t="shared" si="53"/>
        <v>-236881832</v>
      </c>
      <c r="J227" s="38">
        <f t="shared" si="53"/>
        <v>8990561832</v>
      </c>
      <c r="K227" s="38">
        <f>SUBTOTAL(9,K228:K246)</f>
        <v>19433961473</v>
      </c>
      <c r="L227" s="38">
        <f t="shared" si="53"/>
        <v>54156362398</v>
      </c>
      <c r="M227" s="39">
        <f t="shared" si="52"/>
        <v>2.786686722274331</v>
      </c>
    </row>
    <row r="228" spans="1:13" ht="15" x14ac:dyDescent="0.25">
      <c r="A228" s="23" t="s">
        <v>384</v>
      </c>
      <c r="B228" s="24" t="s">
        <v>386</v>
      </c>
      <c r="C228" s="25" t="s">
        <v>38</v>
      </c>
      <c r="D228" s="26" t="s">
        <v>385</v>
      </c>
      <c r="E228" s="27" t="s">
        <v>387</v>
      </c>
      <c r="F228" s="3">
        <v>5000000000</v>
      </c>
      <c r="G228" s="11">
        <v>0</v>
      </c>
      <c r="H228" s="11">
        <v>0</v>
      </c>
      <c r="I228" s="11">
        <v>-5000000000</v>
      </c>
      <c r="J228" s="11">
        <v>0</v>
      </c>
      <c r="K228" s="11">
        <v>0</v>
      </c>
      <c r="L228" s="11">
        <v>0</v>
      </c>
      <c r="M228" s="4" t="str">
        <f t="shared" si="52"/>
        <v/>
      </c>
    </row>
    <row r="229" spans="1:13" ht="15" x14ac:dyDescent="0.25">
      <c r="A229" s="29" t="s">
        <v>384</v>
      </c>
      <c r="B229" s="24" t="s">
        <v>388</v>
      </c>
      <c r="C229" s="25" t="s">
        <v>38</v>
      </c>
      <c r="D229" s="26" t="s">
        <v>385</v>
      </c>
      <c r="E229" s="27" t="s">
        <v>389</v>
      </c>
      <c r="F229" s="3">
        <v>3656640000</v>
      </c>
      <c r="G229" s="11">
        <v>0</v>
      </c>
      <c r="H229" s="11">
        <v>0</v>
      </c>
      <c r="I229" s="11">
        <v>-3656640000</v>
      </c>
      <c r="J229" s="11">
        <v>0</v>
      </c>
      <c r="K229" s="11">
        <v>0</v>
      </c>
      <c r="L229" s="11">
        <v>0</v>
      </c>
      <c r="M229" s="4" t="str">
        <f t="shared" si="52"/>
        <v/>
      </c>
    </row>
    <row r="230" spans="1:13" ht="30" x14ac:dyDescent="0.25">
      <c r="A230" s="23" t="s">
        <v>384</v>
      </c>
      <c r="B230" s="24" t="s">
        <v>390</v>
      </c>
      <c r="C230" s="25" t="s">
        <v>38</v>
      </c>
      <c r="D230" s="26" t="s">
        <v>385</v>
      </c>
      <c r="E230" s="27" t="s">
        <v>966</v>
      </c>
      <c r="F230" s="3">
        <v>1560000000</v>
      </c>
      <c r="G230" s="11">
        <v>0</v>
      </c>
      <c r="H230" s="11">
        <v>0</v>
      </c>
      <c r="I230" s="11">
        <v>-1560000000</v>
      </c>
      <c r="J230" s="11">
        <v>0</v>
      </c>
      <c r="K230" s="11">
        <v>0</v>
      </c>
      <c r="L230" s="11">
        <v>0</v>
      </c>
      <c r="M230" s="4" t="str">
        <f t="shared" si="52"/>
        <v/>
      </c>
    </row>
    <row r="231" spans="1:13" ht="15" x14ac:dyDescent="0.25">
      <c r="A231" s="23" t="s">
        <v>384</v>
      </c>
      <c r="B231" s="24" t="s">
        <v>391</v>
      </c>
      <c r="C231" s="25" t="s">
        <v>38</v>
      </c>
      <c r="D231" s="26" t="s">
        <v>385</v>
      </c>
      <c r="E231" s="27" t="s">
        <v>392</v>
      </c>
      <c r="F231" s="3">
        <v>270400000</v>
      </c>
      <c r="G231" s="11">
        <v>0</v>
      </c>
      <c r="H231" s="11">
        <v>0</v>
      </c>
      <c r="I231" s="11">
        <v>-270400000</v>
      </c>
      <c r="J231" s="11">
        <v>0</v>
      </c>
      <c r="K231" s="11">
        <v>0</v>
      </c>
      <c r="L231" s="11">
        <v>0</v>
      </c>
      <c r="M231" s="4" t="str">
        <f t="shared" si="52"/>
        <v/>
      </c>
    </row>
    <row r="232" spans="1:13" ht="15" x14ac:dyDescent="0.25">
      <c r="A232" s="23" t="s">
        <v>384</v>
      </c>
      <c r="B232" s="24" t="s">
        <v>393</v>
      </c>
      <c r="C232" s="25" t="s">
        <v>38</v>
      </c>
      <c r="D232" s="26" t="s">
        <v>385</v>
      </c>
      <c r="E232" s="27" t="s">
        <v>394</v>
      </c>
      <c r="F232" s="3">
        <v>3234400000</v>
      </c>
      <c r="G232" s="11">
        <v>0</v>
      </c>
      <c r="H232" s="11">
        <v>0</v>
      </c>
      <c r="I232" s="11">
        <v>-3234400000</v>
      </c>
      <c r="J232" s="11">
        <v>0</v>
      </c>
      <c r="K232" s="11">
        <v>0</v>
      </c>
      <c r="L232" s="11">
        <v>0</v>
      </c>
      <c r="M232" s="4" t="str">
        <f t="shared" si="52"/>
        <v/>
      </c>
    </row>
    <row r="233" spans="1:13" ht="30" x14ac:dyDescent="0.25">
      <c r="A233" s="23" t="s">
        <v>384</v>
      </c>
      <c r="B233" s="24" t="s">
        <v>395</v>
      </c>
      <c r="C233" s="25" t="s">
        <v>38</v>
      </c>
      <c r="D233" s="26" t="s">
        <v>385</v>
      </c>
      <c r="E233" s="27" t="s">
        <v>965</v>
      </c>
      <c r="F233" s="3">
        <v>32240000</v>
      </c>
      <c r="G233" s="11">
        <v>0</v>
      </c>
      <c r="H233" s="11">
        <v>0</v>
      </c>
      <c r="I233" s="11">
        <v>-32240000</v>
      </c>
      <c r="J233" s="11">
        <v>0</v>
      </c>
      <c r="K233" s="11">
        <v>0</v>
      </c>
      <c r="L233" s="11">
        <v>0</v>
      </c>
      <c r="M233" s="4" t="str">
        <f t="shared" si="52"/>
        <v/>
      </c>
    </row>
    <row r="234" spans="1:13" ht="35.25" customHeight="1" x14ac:dyDescent="0.2">
      <c r="A234" s="23" t="s">
        <v>397</v>
      </c>
      <c r="B234" s="24" t="s">
        <v>386</v>
      </c>
      <c r="C234" s="25" t="s">
        <v>38</v>
      </c>
      <c r="D234" s="26" t="s">
        <v>398</v>
      </c>
      <c r="E234" s="27" t="s">
        <v>387</v>
      </c>
      <c r="F234" s="3">
        <v>0</v>
      </c>
      <c r="G234" s="3">
        <v>-16779375198</v>
      </c>
      <c r="H234" s="3">
        <v>11779375198</v>
      </c>
      <c r="I234" s="3">
        <v>0</v>
      </c>
      <c r="J234" s="3">
        <v>5000000000</v>
      </c>
      <c r="K234" s="3">
        <v>0</v>
      </c>
      <c r="L234" s="3">
        <v>0</v>
      </c>
      <c r="M234" s="4" t="str">
        <f t="shared" si="52"/>
        <v/>
      </c>
    </row>
    <row r="235" spans="1:13" ht="35.25" customHeight="1" x14ac:dyDescent="0.2">
      <c r="A235" s="23" t="s">
        <v>397</v>
      </c>
      <c r="B235" s="24" t="s">
        <v>399</v>
      </c>
      <c r="C235" s="25">
        <v>1114</v>
      </c>
      <c r="D235" s="26" t="s">
        <v>398</v>
      </c>
      <c r="E235" s="27" t="s">
        <v>963</v>
      </c>
      <c r="F235" s="3">
        <v>0</v>
      </c>
      <c r="G235" s="3">
        <v>0</v>
      </c>
      <c r="H235" s="3">
        <v>236881832</v>
      </c>
      <c r="I235" s="3">
        <v>-236881832</v>
      </c>
      <c r="J235" s="3">
        <v>0</v>
      </c>
      <c r="K235" s="3">
        <v>0</v>
      </c>
      <c r="L235" s="3">
        <v>0</v>
      </c>
      <c r="M235" s="4" t="str">
        <f t="shared" si="52"/>
        <v/>
      </c>
    </row>
    <row r="236" spans="1:13" ht="35.25" customHeight="1" x14ac:dyDescent="0.2">
      <c r="A236" s="23" t="s">
        <v>397</v>
      </c>
      <c r="B236" s="24" t="s">
        <v>399</v>
      </c>
      <c r="C236" s="25" t="s">
        <v>38</v>
      </c>
      <c r="D236" s="26" t="s">
        <v>398</v>
      </c>
      <c r="E236" s="27" t="s">
        <v>964</v>
      </c>
      <c r="F236" s="3">
        <v>0</v>
      </c>
      <c r="G236" s="3">
        <v>0</v>
      </c>
      <c r="H236" s="3">
        <v>5257250000</v>
      </c>
      <c r="I236" s="3">
        <v>0</v>
      </c>
      <c r="J236" s="3">
        <v>236881832</v>
      </c>
      <c r="K236" s="3">
        <v>5494131832</v>
      </c>
      <c r="L236" s="3">
        <v>5584808432</v>
      </c>
      <c r="M236" s="4">
        <f t="shared" si="52"/>
        <v>1.0165042635984567</v>
      </c>
    </row>
    <row r="237" spans="1:13" ht="35.25" customHeight="1" x14ac:dyDescent="0.2">
      <c r="A237" s="23" t="s">
        <v>397</v>
      </c>
      <c r="B237" s="24" t="s">
        <v>388</v>
      </c>
      <c r="C237" s="25" t="s">
        <v>38</v>
      </c>
      <c r="D237" s="26" t="s">
        <v>398</v>
      </c>
      <c r="E237" s="27" t="s">
        <v>389</v>
      </c>
      <c r="F237" s="3">
        <v>0</v>
      </c>
      <c r="G237" s="3">
        <v>-670122953</v>
      </c>
      <c r="H237" s="3">
        <v>0</v>
      </c>
      <c r="I237" s="3">
        <v>0</v>
      </c>
      <c r="J237" s="3">
        <v>3656640000</v>
      </c>
      <c r="K237" s="3">
        <v>2986517047</v>
      </c>
      <c r="L237" s="3">
        <v>2781318441</v>
      </c>
      <c r="M237" s="4">
        <f t="shared" si="52"/>
        <v>0.93129166759448934</v>
      </c>
    </row>
    <row r="238" spans="1:13" ht="35.25" customHeight="1" x14ac:dyDescent="0.2">
      <c r="A238" s="23" t="s">
        <v>397</v>
      </c>
      <c r="B238" s="24" t="s">
        <v>390</v>
      </c>
      <c r="C238" s="25" t="s">
        <v>38</v>
      </c>
      <c r="D238" s="26" t="s">
        <v>398</v>
      </c>
      <c r="E238" s="27" t="s">
        <v>969</v>
      </c>
      <c r="F238" s="3">
        <v>0</v>
      </c>
      <c r="G238" s="3">
        <v>0</v>
      </c>
      <c r="H238" s="3">
        <v>127762500</v>
      </c>
      <c r="I238" s="3">
        <v>0</v>
      </c>
      <c r="J238" s="3">
        <v>1560000000</v>
      </c>
      <c r="K238" s="3">
        <v>1687762500</v>
      </c>
      <c r="L238" s="3">
        <v>1687762500</v>
      </c>
      <c r="M238" s="4">
        <f t="shared" si="52"/>
        <v>1</v>
      </c>
    </row>
    <row r="239" spans="1:13" ht="35.25" customHeight="1" x14ac:dyDescent="0.2">
      <c r="A239" s="23" t="s">
        <v>397</v>
      </c>
      <c r="B239" s="24" t="s">
        <v>391</v>
      </c>
      <c r="C239" s="25" t="s">
        <v>38</v>
      </c>
      <c r="D239" s="26" t="s">
        <v>398</v>
      </c>
      <c r="E239" s="27" t="s">
        <v>392</v>
      </c>
      <c r="F239" s="3">
        <v>0</v>
      </c>
      <c r="G239" s="3">
        <v>0</v>
      </c>
      <c r="H239" s="3">
        <v>75405737</v>
      </c>
      <c r="I239" s="3">
        <v>0</v>
      </c>
      <c r="J239" s="3">
        <v>270400000</v>
      </c>
      <c r="K239" s="3">
        <v>345805737</v>
      </c>
      <c r="L239" s="3">
        <v>345805737</v>
      </c>
      <c r="M239" s="4">
        <f>+IF(ISNUMBER(L239/K239)=TRUE,L239/K239,"")</f>
        <v>1</v>
      </c>
    </row>
    <row r="240" spans="1:13" ht="35.25" customHeight="1" x14ac:dyDescent="0.2">
      <c r="A240" s="23" t="s">
        <v>397</v>
      </c>
      <c r="B240" s="24" t="s">
        <v>393</v>
      </c>
      <c r="C240" s="25" t="s">
        <v>38</v>
      </c>
      <c r="D240" s="26" t="s">
        <v>398</v>
      </c>
      <c r="E240" s="27" t="s">
        <v>394</v>
      </c>
      <c r="F240" s="3">
        <v>0</v>
      </c>
      <c r="G240" s="3">
        <v>-3234400000</v>
      </c>
      <c r="H240" s="3">
        <v>0</v>
      </c>
      <c r="I240" s="3">
        <v>0</v>
      </c>
      <c r="J240" s="3">
        <v>3234400000</v>
      </c>
      <c r="K240" s="3">
        <v>0</v>
      </c>
      <c r="L240" s="3">
        <v>0</v>
      </c>
      <c r="M240" s="4" t="str">
        <f>+IF(ISNUMBER(L240/K240)=TRUE,L240/K240,"")</f>
        <v/>
      </c>
    </row>
    <row r="241" spans="1:13" ht="35.25" customHeight="1" x14ac:dyDescent="0.25">
      <c r="A241" s="23" t="s">
        <v>397</v>
      </c>
      <c r="B241" s="24" t="s">
        <v>395</v>
      </c>
      <c r="C241" s="25" t="s">
        <v>38</v>
      </c>
      <c r="D241" s="26" t="s">
        <v>398</v>
      </c>
      <c r="E241" s="27" t="s">
        <v>396</v>
      </c>
      <c r="F241" s="3">
        <v>0</v>
      </c>
      <c r="G241" s="11">
        <v>0</v>
      </c>
      <c r="H241" s="3">
        <v>16188058</v>
      </c>
      <c r="I241" s="3">
        <v>0</v>
      </c>
      <c r="J241" s="3">
        <v>32240000</v>
      </c>
      <c r="K241" s="3">
        <v>48428058</v>
      </c>
      <c r="L241" s="3">
        <v>48428058</v>
      </c>
      <c r="M241" s="4">
        <f>+IF(ISNUMBER(L241/K241)=TRUE,L241/K241,"")</f>
        <v>1</v>
      </c>
    </row>
    <row r="242" spans="1:13" ht="35.25" customHeight="1" x14ac:dyDescent="0.25">
      <c r="A242" s="23" t="s">
        <v>397</v>
      </c>
      <c r="B242" s="24" t="s">
        <v>401</v>
      </c>
      <c r="C242" s="25" t="s">
        <v>38</v>
      </c>
      <c r="D242" s="26" t="s">
        <v>398</v>
      </c>
      <c r="E242" s="27" t="s">
        <v>402</v>
      </c>
      <c r="F242" s="3">
        <v>0</v>
      </c>
      <c r="G242" s="11">
        <v>0</v>
      </c>
      <c r="H242" s="3">
        <v>83817000</v>
      </c>
      <c r="I242" s="3">
        <v>0</v>
      </c>
      <c r="J242" s="3">
        <v>0</v>
      </c>
      <c r="K242" s="3">
        <v>83817000</v>
      </c>
      <c r="L242" s="3">
        <v>83817000</v>
      </c>
      <c r="M242" s="4">
        <f>+IF(ISNUMBER(L242/K242)=TRUE,L242/K242,"")</f>
        <v>1</v>
      </c>
    </row>
    <row r="243" spans="1:13" ht="15" x14ac:dyDescent="0.25">
      <c r="A243" s="23" t="s">
        <v>403</v>
      </c>
      <c r="B243" s="24" t="s">
        <v>404</v>
      </c>
      <c r="C243" s="25">
        <v>1114</v>
      </c>
      <c r="D243" s="26" t="s">
        <v>405</v>
      </c>
      <c r="E243" s="27" t="s">
        <v>406</v>
      </c>
      <c r="F243" s="3">
        <v>0</v>
      </c>
      <c r="G243" s="11">
        <v>0</v>
      </c>
      <c r="H243" s="11">
        <v>1406745676</v>
      </c>
      <c r="I243" s="11">
        <v>0</v>
      </c>
      <c r="J243" s="11">
        <v>0</v>
      </c>
      <c r="K243" s="11">
        <v>1406745676</v>
      </c>
      <c r="L243" s="11">
        <v>1406745676</v>
      </c>
      <c r="M243" s="4">
        <f t="shared" si="52"/>
        <v>1</v>
      </c>
    </row>
    <row r="244" spans="1:13" ht="15" x14ac:dyDescent="0.25">
      <c r="A244" s="23" t="s">
        <v>403</v>
      </c>
      <c r="B244" s="24" t="s">
        <v>407</v>
      </c>
      <c r="C244" s="25">
        <v>1114</v>
      </c>
      <c r="D244" s="26" t="s">
        <v>405</v>
      </c>
      <c r="E244" s="27" t="s">
        <v>408</v>
      </c>
      <c r="F244" s="3">
        <v>0</v>
      </c>
      <c r="G244" s="11">
        <v>0</v>
      </c>
      <c r="H244" s="11">
        <v>4564000000</v>
      </c>
      <c r="I244" s="11">
        <v>0</v>
      </c>
      <c r="J244" s="11">
        <v>0</v>
      </c>
      <c r="K244" s="11">
        <v>4564000000</v>
      </c>
      <c r="L244" s="11">
        <v>2738400000</v>
      </c>
      <c r="M244" s="4">
        <f>+IF(ISNUMBER(L244/K244)=TRUE,L244/K244,"")</f>
        <v>0.6</v>
      </c>
    </row>
    <row r="245" spans="1:13" ht="15" x14ac:dyDescent="0.25">
      <c r="A245" s="23" t="s">
        <v>409</v>
      </c>
      <c r="B245" s="24" t="s">
        <v>410</v>
      </c>
      <c r="C245" s="25">
        <v>1114</v>
      </c>
      <c r="D245" s="26" t="s">
        <v>411</v>
      </c>
      <c r="E245" s="27" t="s">
        <v>412</v>
      </c>
      <c r="F245" s="3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39479276554</v>
      </c>
      <c r="M245" s="4" t="str">
        <f t="shared" si="52"/>
        <v/>
      </c>
    </row>
    <row r="246" spans="1:13" ht="15" x14ac:dyDescent="0.25">
      <c r="A246" s="23" t="s">
        <v>409</v>
      </c>
      <c r="B246" s="24" t="s">
        <v>413</v>
      </c>
      <c r="C246" s="25">
        <v>1114</v>
      </c>
      <c r="D246" s="26" t="s">
        <v>411</v>
      </c>
      <c r="E246" s="27" t="s">
        <v>414</v>
      </c>
      <c r="F246" s="3">
        <v>0</v>
      </c>
      <c r="G246" s="11">
        <v>0</v>
      </c>
      <c r="H246" s="11">
        <v>2816753623</v>
      </c>
      <c r="I246" s="11">
        <v>0</v>
      </c>
      <c r="J246" s="11">
        <v>0</v>
      </c>
      <c r="K246" s="11">
        <v>2816753623</v>
      </c>
      <c r="L246" s="11">
        <v>0</v>
      </c>
      <c r="M246" s="4">
        <f t="shared" si="52"/>
        <v>0</v>
      </c>
    </row>
    <row r="247" spans="1:13" ht="15" x14ac:dyDescent="0.2">
      <c r="A247" s="16" t="s">
        <v>415</v>
      </c>
      <c r="B247" s="17"/>
      <c r="C247" s="18"/>
      <c r="D247" s="67" t="s">
        <v>416</v>
      </c>
      <c r="E247" s="71"/>
      <c r="F247" s="38">
        <f t="shared" ref="F247:L247" si="54">SUBTOTAL(9,F248:F251)</f>
        <v>41547505000</v>
      </c>
      <c r="G247" s="38">
        <f t="shared" si="54"/>
        <v>-4137911778</v>
      </c>
      <c r="H247" s="38">
        <f t="shared" si="54"/>
        <v>14276756626</v>
      </c>
      <c r="I247" s="38">
        <f t="shared" si="54"/>
        <v>0</v>
      </c>
      <c r="J247" s="38">
        <f t="shared" si="54"/>
        <v>0</v>
      </c>
      <c r="K247" s="38">
        <f>SUBTOTAL(9,K248:K251)</f>
        <v>51686349848</v>
      </c>
      <c r="L247" s="38">
        <f t="shared" si="54"/>
        <v>10540233462</v>
      </c>
      <c r="M247" s="39">
        <f t="shared" si="52"/>
        <v>0.20392682967547288</v>
      </c>
    </row>
    <row r="248" spans="1:13" ht="15" x14ac:dyDescent="0.25">
      <c r="A248" s="29" t="s">
        <v>415</v>
      </c>
      <c r="B248" s="40" t="s">
        <v>410</v>
      </c>
      <c r="C248" s="41" t="s">
        <v>24</v>
      </c>
      <c r="D248" s="26" t="s">
        <v>416</v>
      </c>
      <c r="E248" s="27" t="s">
        <v>412</v>
      </c>
      <c r="F248" s="3">
        <v>25202520000</v>
      </c>
      <c r="G248" s="11">
        <v>0</v>
      </c>
      <c r="H248" s="11">
        <v>14276756626</v>
      </c>
      <c r="I248" s="11">
        <v>0</v>
      </c>
      <c r="J248" s="11">
        <v>0</v>
      </c>
      <c r="K248" s="11">
        <v>39479276626</v>
      </c>
      <c r="L248" s="11">
        <v>0</v>
      </c>
      <c r="M248" s="4">
        <f t="shared" si="52"/>
        <v>0</v>
      </c>
    </row>
    <row r="249" spans="1:13" ht="30" x14ac:dyDescent="0.25">
      <c r="A249" s="29" t="s">
        <v>415</v>
      </c>
      <c r="B249" s="40" t="s">
        <v>417</v>
      </c>
      <c r="C249" s="41" t="s">
        <v>24</v>
      </c>
      <c r="D249" s="26" t="s">
        <v>416</v>
      </c>
      <c r="E249" s="27" t="s">
        <v>418</v>
      </c>
      <c r="F249" s="3">
        <v>16344985000</v>
      </c>
      <c r="G249" s="11">
        <v>-4137911778</v>
      </c>
      <c r="H249" s="11">
        <v>0</v>
      </c>
      <c r="I249" s="11">
        <v>0</v>
      </c>
      <c r="J249" s="11">
        <v>0</v>
      </c>
      <c r="K249" s="11">
        <v>12207073222</v>
      </c>
      <c r="L249" s="11">
        <v>5637033132</v>
      </c>
      <c r="M249" s="4">
        <f>+IF(ISNUMBER(L249/K249)=TRUE,L249/K249,"")</f>
        <v>0.46178416639958775</v>
      </c>
    </row>
    <row r="250" spans="1:13" ht="30" x14ac:dyDescent="0.25">
      <c r="A250" s="29" t="s">
        <v>415</v>
      </c>
      <c r="B250" s="40" t="s">
        <v>419</v>
      </c>
      <c r="C250" s="41" t="s">
        <v>24</v>
      </c>
      <c r="D250" s="26" t="s">
        <v>416</v>
      </c>
      <c r="E250" s="27" t="s">
        <v>420</v>
      </c>
      <c r="F250" s="3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1633373201</v>
      </c>
      <c r="M250" s="4" t="str">
        <f t="shared" si="52"/>
        <v/>
      </c>
    </row>
    <row r="251" spans="1:13" ht="30" x14ac:dyDescent="0.25">
      <c r="A251" s="29" t="s">
        <v>421</v>
      </c>
      <c r="B251" s="24" t="s">
        <v>417</v>
      </c>
      <c r="C251" s="42">
        <v>1114</v>
      </c>
      <c r="D251" s="26" t="s">
        <v>422</v>
      </c>
      <c r="E251" s="27" t="s">
        <v>418</v>
      </c>
      <c r="F251" s="3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3269827129</v>
      </c>
      <c r="M251" s="4" t="str">
        <f>+IF(ISNUMBER(L251/K251)=TRUE,L251/K251,"")</f>
        <v/>
      </c>
    </row>
    <row r="252" spans="1:13" ht="15" x14ac:dyDescent="0.2">
      <c r="A252" s="16" t="s">
        <v>423</v>
      </c>
      <c r="B252" s="17"/>
      <c r="C252" s="18"/>
      <c r="D252" s="67" t="s">
        <v>424</v>
      </c>
      <c r="E252" s="71"/>
      <c r="F252" s="38">
        <f t="shared" ref="F252:L252" si="55">SUBTOTAL(9,F253:F253)</f>
        <v>0</v>
      </c>
      <c r="G252" s="38">
        <f t="shared" si="55"/>
        <v>0</v>
      </c>
      <c r="H252" s="38">
        <f t="shared" si="55"/>
        <v>1572678024</v>
      </c>
      <c r="I252" s="38">
        <f t="shared" si="55"/>
        <v>0</v>
      </c>
      <c r="J252" s="38">
        <f t="shared" si="55"/>
        <v>0</v>
      </c>
      <c r="K252" s="38">
        <f t="shared" si="55"/>
        <v>1572678024</v>
      </c>
      <c r="L252" s="38">
        <f t="shared" si="55"/>
        <v>1615999614</v>
      </c>
      <c r="M252" s="39">
        <f t="shared" si="52"/>
        <v>1.0275463822466435</v>
      </c>
    </row>
    <row r="253" spans="1:13" ht="36" customHeight="1" x14ac:dyDescent="0.25">
      <c r="A253" s="23" t="s">
        <v>425</v>
      </c>
      <c r="B253" s="40" t="s">
        <v>426</v>
      </c>
      <c r="C253" s="41" t="s">
        <v>38</v>
      </c>
      <c r="D253" s="26" t="s">
        <v>427</v>
      </c>
      <c r="E253" s="27" t="s">
        <v>428</v>
      </c>
      <c r="F253" s="11">
        <v>0</v>
      </c>
      <c r="G253" s="11">
        <v>0</v>
      </c>
      <c r="H253" s="11">
        <v>1572678024</v>
      </c>
      <c r="I253" s="11">
        <v>0</v>
      </c>
      <c r="J253" s="11">
        <v>0</v>
      </c>
      <c r="K253" s="11">
        <v>1572678024</v>
      </c>
      <c r="L253" s="11">
        <v>1615999614</v>
      </c>
      <c r="M253" s="4">
        <f t="shared" si="52"/>
        <v>1.0275463822466435</v>
      </c>
    </row>
    <row r="254" spans="1:13" ht="15" x14ac:dyDescent="0.2">
      <c r="A254" s="16" t="s">
        <v>429</v>
      </c>
      <c r="B254" s="17"/>
      <c r="C254" s="18"/>
      <c r="D254" s="67" t="s">
        <v>430</v>
      </c>
      <c r="E254" s="71"/>
      <c r="F254" s="38">
        <f t="shared" ref="F254:L254" si="56">SUBTOTAL(9,F255:F257)</f>
        <v>0</v>
      </c>
      <c r="G254" s="38">
        <f t="shared" si="56"/>
        <v>0</v>
      </c>
      <c r="H254" s="38">
        <f t="shared" si="56"/>
        <v>5470423300</v>
      </c>
      <c r="I254" s="38">
        <f t="shared" si="56"/>
        <v>0</v>
      </c>
      <c r="J254" s="38">
        <f t="shared" si="56"/>
        <v>0</v>
      </c>
      <c r="K254" s="38">
        <f>SUBTOTAL(9,K255:K257)</f>
        <v>5470423300</v>
      </c>
      <c r="L254" s="38">
        <f t="shared" si="56"/>
        <v>5845423300</v>
      </c>
      <c r="M254" s="39">
        <f t="shared" si="52"/>
        <v>1.0685504538561028</v>
      </c>
    </row>
    <row r="255" spans="1:13" ht="15" x14ac:dyDescent="0.25">
      <c r="A255" s="23" t="s">
        <v>431</v>
      </c>
      <c r="B255" s="40" t="s">
        <v>432</v>
      </c>
      <c r="C255" s="41">
        <v>1114</v>
      </c>
      <c r="D255" s="26" t="s">
        <v>433</v>
      </c>
      <c r="E255" s="27" t="s">
        <v>434</v>
      </c>
      <c r="F255" s="11">
        <v>0</v>
      </c>
      <c r="G255" s="11">
        <v>0</v>
      </c>
      <c r="H255" s="11">
        <v>5440423300</v>
      </c>
      <c r="I255" s="11">
        <v>0</v>
      </c>
      <c r="J255" s="11">
        <v>0</v>
      </c>
      <c r="K255" s="11">
        <v>5440423300</v>
      </c>
      <c r="L255" s="11">
        <v>5440423300</v>
      </c>
      <c r="M255" s="4">
        <f t="shared" si="52"/>
        <v>1</v>
      </c>
    </row>
    <row r="256" spans="1:13" ht="30" x14ac:dyDescent="0.25">
      <c r="A256" s="23" t="s">
        <v>435</v>
      </c>
      <c r="B256" s="40" t="s">
        <v>436</v>
      </c>
      <c r="C256" s="41">
        <v>1114</v>
      </c>
      <c r="D256" s="26" t="s">
        <v>437</v>
      </c>
      <c r="E256" s="27" t="s">
        <v>438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375000000</v>
      </c>
      <c r="M256" s="4" t="str">
        <f t="shared" si="52"/>
        <v/>
      </c>
    </row>
    <row r="257" spans="1:13" ht="15" x14ac:dyDescent="0.25">
      <c r="A257" s="23" t="s">
        <v>439</v>
      </c>
      <c r="B257" s="40" t="s">
        <v>440</v>
      </c>
      <c r="C257" s="41">
        <v>1114</v>
      </c>
      <c r="D257" s="26" t="s">
        <v>441</v>
      </c>
      <c r="E257" s="27" t="s">
        <v>442</v>
      </c>
      <c r="F257" s="11">
        <v>0</v>
      </c>
      <c r="G257" s="11">
        <v>0</v>
      </c>
      <c r="H257" s="11">
        <v>30000000</v>
      </c>
      <c r="I257" s="11">
        <v>0</v>
      </c>
      <c r="J257" s="11">
        <v>0</v>
      </c>
      <c r="K257" s="11">
        <v>30000000</v>
      </c>
      <c r="L257" s="11">
        <v>30000000</v>
      </c>
      <c r="M257" s="4">
        <f t="shared" si="52"/>
        <v>1</v>
      </c>
    </row>
    <row r="258" spans="1:13" ht="15" x14ac:dyDescent="0.2">
      <c r="A258" s="19" t="s">
        <v>443</v>
      </c>
      <c r="B258" s="17"/>
      <c r="C258" s="18"/>
      <c r="D258" s="65" t="s">
        <v>444</v>
      </c>
      <c r="E258" s="71"/>
      <c r="F258" s="38">
        <f t="shared" ref="F258:L258" si="57">SUBTOTAL(9,F259:F278)</f>
        <v>607004513000</v>
      </c>
      <c r="G258" s="38">
        <f t="shared" si="57"/>
        <v>-7000000000</v>
      </c>
      <c r="H258" s="38">
        <f t="shared" si="57"/>
        <v>14895668351</v>
      </c>
      <c r="I258" s="38">
        <f t="shared" si="57"/>
        <v>0</v>
      </c>
      <c r="J258" s="38">
        <f t="shared" si="57"/>
        <v>0</v>
      </c>
      <c r="K258" s="38">
        <f t="shared" si="57"/>
        <v>614900181351</v>
      </c>
      <c r="L258" s="38">
        <f t="shared" si="57"/>
        <v>527416794017</v>
      </c>
      <c r="M258" s="39">
        <f t="shared" si="52"/>
        <v>0.85772749791390557</v>
      </c>
    </row>
    <row r="259" spans="1:13" ht="15" x14ac:dyDescent="0.2">
      <c r="A259" s="19" t="s">
        <v>445</v>
      </c>
      <c r="B259" s="17"/>
      <c r="C259" s="18"/>
      <c r="D259" s="65" t="s">
        <v>446</v>
      </c>
      <c r="E259" s="71"/>
      <c r="F259" s="38">
        <f t="shared" ref="F259:L259" si="58">SUBTOTAL(9,F260:F262)</f>
        <v>555886718000</v>
      </c>
      <c r="G259" s="38">
        <f t="shared" si="58"/>
        <v>0</v>
      </c>
      <c r="H259" s="38">
        <f t="shared" si="58"/>
        <v>0</v>
      </c>
      <c r="I259" s="38">
        <f t="shared" si="58"/>
        <v>0</v>
      </c>
      <c r="J259" s="38">
        <f t="shared" si="58"/>
        <v>0</v>
      </c>
      <c r="K259" s="38">
        <f>SUBTOTAL(9,K260:K262)</f>
        <v>555886718000</v>
      </c>
      <c r="L259" s="38">
        <f t="shared" si="58"/>
        <v>481174369341</v>
      </c>
      <c r="M259" s="39">
        <f t="shared" si="52"/>
        <v>0.86559788849101449</v>
      </c>
    </row>
    <row r="260" spans="1:13" ht="15" x14ac:dyDescent="0.25">
      <c r="A260" s="29" t="s">
        <v>445</v>
      </c>
      <c r="B260" s="24" t="s">
        <v>23</v>
      </c>
      <c r="C260" s="25">
        <v>1133</v>
      </c>
      <c r="D260" s="26" t="s">
        <v>446</v>
      </c>
      <c r="E260" s="27" t="s">
        <v>26</v>
      </c>
      <c r="F260" s="11">
        <v>544824573000</v>
      </c>
      <c r="G260" s="11">
        <v>0</v>
      </c>
      <c r="H260" s="11">
        <v>0</v>
      </c>
      <c r="I260" s="11">
        <v>0</v>
      </c>
      <c r="J260" s="11">
        <v>0</v>
      </c>
      <c r="K260" s="11">
        <v>544824573000</v>
      </c>
      <c r="L260" s="11">
        <v>471598999391.11414</v>
      </c>
      <c r="M260" s="4">
        <f>+IF(ISNUMBER(L260/K260)=TRUE,L260/K260,"")</f>
        <v>0.86559788739762689</v>
      </c>
    </row>
    <row r="261" spans="1:13" ht="15" x14ac:dyDescent="0.25">
      <c r="A261" s="29" t="s">
        <v>445</v>
      </c>
      <c r="B261" s="24" t="s">
        <v>55</v>
      </c>
      <c r="C261" s="25">
        <v>1114</v>
      </c>
      <c r="D261" s="26" t="s">
        <v>446</v>
      </c>
      <c r="E261" s="27" t="s">
        <v>57</v>
      </c>
      <c r="F261" s="11">
        <v>5558867000</v>
      </c>
      <c r="G261" s="11">
        <v>0</v>
      </c>
      <c r="H261" s="11">
        <v>0</v>
      </c>
      <c r="I261" s="11">
        <v>0</v>
      </c>
      <c r="J261" s="11">
        <v>0</v>
      </c>
      <c r="K261" s="11">
        <v>5558867000</v>
      </c>
      <c r="L261" s="11">
        <v>4811743693.4099998</v>
      </c>
      <c r="M261" s="4">
        <f t="shared" si="52"/>
        <v>0.86559791651967921</v>
      </c>
    </row>
    <row r="262" spans="1:13" ht="15" x14ac:dyDescent="0.25">
      <c r="A262" s="29" t="s">
        <v>445</v>
      </c>
      <c r="B262" s="24" t="s">
        <v>30</v>
      </c>
      <c r="C262" s="25">
        <v>1114</v>
      </c>
      <c r="D262" s="26" t="s">
        <v>446</v>
      </c>
      <c r="E262" s="27" t="s">
        <v>447</v>
      </c>
      <c r="F262" s="11">
        <v>5503278000</v>
      </c>
      <c r="G262" s="11">
        <v>0</v>
      </c>
      <c r="H262" s="11">
        <v>0</v>
      </c>
      <c r="I262" s="11">
        <v>0</v>
      </c>
      <c r="J262" s="11">
        <v>0</v>
      </c>
      <c r="K262" s="11">
        <v>5503278000</v>
      </c>
      <c r="L262" s="11">
        <v>4763626256.4759007</v>
      </c>
      <c r="M262" s="4">
        <f>+IF(ISNUMBER(L262/K262)=TRUE,L262/K262,"")</f>
        <v>0.865597968424619</v>
      </c>
    </row>
    <row r="263" spans="1:13" ht="30" x14ac:dyDescent="0.2">
      <c r="A263" s="16" t="s">
        <v>448</v>
      </c>
      <c r="B263" s="43"/>
      <c r="C263" s="44"/>
      <c r="D263" s="28" t="s">
        <v>449</v>
      </c>
      <c r="E263" s="71"/>
      <c r="F263" s="38">
        <f t="shared" ref="F263:L263" si="59">SUBTOTAL(9,F264:F264)</f>
        <v>975000000</v>
      </c>
      <c r="G263" s="38">
        <f t="shared" si="59"/>
        <v>0</v>
      </c>
      <c r="H263" s="38">
        <f t="shared" si="59"/>
        <v>2365373406</v>
      </c>
      <c r="I263" s="38">
        <f t="shared" si="59"/>
        <v>0</v>
      </c>
      <c r="J263" s="38">
        <f t="shared" si="59"/>
        <v>0</v>
      </c>
      <c r="K263" s="38">
        <f t="shared" si="59"/>
        <v>3340373406</v>
      </c>
      <c r="L263" s="38">
        <f t="shared" si="59"/>
        <v>3660390684</v>
      </c>
      <c r="M263" s="39">
        <f t="shared" si="52"/>
        <v>1.0958028457013766</v>
      </c>
    </row>
    <row r="264" spans="1:13" ht="33.75" customHeight="1" x14ac:dyDescent="0.2">
      <c r="A264" s="23" t="s">
        <v>450</v>
      </c>
      <c r="B264" s="40" t="s">
        <v>426</v>
      </c>
      <c r="C264" s="41" t="s">
        <v>38</v>
      </c>
      <c r="D264" s="26" t="s">
        <v>451</v>
      </c>
      <c r="E264" s="27" t="s">
        <v>428</v>
      </c>
      <c r="F264" s="3">
        <v>975000000</v>
      </c>
      <c r="G264" s="3">
        <v>0</v>
      </c>
      <c r="H264" s="3">
        <v>2365373406</v>
      </c>
      <c r="I264" s="3">
        <v>0</v>
      </c>
      <c r="J264" s="3">
        <v>0</v>
      </c>
      <c r="K264" s="3">
        <v>3340373406</v>
      </c>
      <c r="L264" s="3">
        <v>3660390684</v>
      </c>
      <c r="M264" s="4">
        <f>+IF(ISNUMBER(L264/K264)=TRUE,L264/K264,"")</f>
        <v>1.0958028457013766</v>
      </c>
    </row>
    <row r="265" spans="1:13" ht="15" x14ac:dyDescent="0.2">
      <c r="A265" s="16" t="s">
        <v>452</v>
      </c>
      <c r="B265" s="43"/>
      <c r="C265" s="44"/>
      <c r="D265" s="65" t="s">
        <v>453</v>
      </c>
      <c r="E265" s="72"/>
      <c r="F265" s="38">
        <f t="shared" ref="F265:L265" si="60">SUBTOTAL(9,F266:F278)</f>
        <v>50142795000</v>
      </c>
      <c r="G265" s="38">
        <f t="shared" si="60"/>
        <v>-7000000000</v>
      </c>
      <c r="H265" s="38">
        <f t="shared" si="60"/>
        <v>12530294945</v>
      </c>
      <c r="I265" s="38">
        <f t="shared" si="60"/>
        <v>0</v>
      </c>
      <c r="J265" s="38">
        <f t="shared" si="60"/>
        <v>0</v>
      </c>
      <c r="K265" s="38">
        <f t="shared" si="60"/>
        <v>55673089945</v>
      </c>
      <c r="L265" s="38">
        <f t="shared" si="60"/>
        <v>42582033992</v>
      </c>
      <c r="M265" s="39">
        <f t="shared" si="52"/>
        <v>0.76485846275224201</v>
      </c>
    </row>
    <row r="266" spans="1:13" ht="30" x14ac:dyDescent="0.25">
      <c r="A266" s="23" t="s">
        <v>452</v>
      </c>
      <c r="B266" s="40" t="s">
        <v>454</v>
      </c>
      <c r="C266" s="41" t="s">
        <v>24</v>
      </c>
      <c r="D266" s="26" t="s">
        <v>453</v>
      </c>
      <c r="E266" s="27" t="s">
        <v>455</v>
      </c>
      <c r="F266" s="11">
        <v>709537000</v>
      </c>
      <c r="G266" s="11">
        <v>0</v>
      </c>
      <c r="H266" s="11">
        <v>0</v>
      </c>
      <c r="I266" s="11">
        <v>0</v>
      </c>
      <c r="J266" s="11">
        <v>0</v>
      </c>
      <c r="K266" s="11">
        <v>709537000</v>
      </c>
      <c r="L266" s="11">
        <v>190835403</v>
      </c>
      <c r="M266" s="4">
        <f>+IF(ISNUMBER(L266/K266)=TRUE,L266/K266,"")</f>
        <v>0.26895764843834785</v>
      </c>
    </row>
    <row r="267" spans="1:13" ht="30" x14ac:dyDescent="0.25">
      <c r="A267" s="23" t="s">
        <v>452</v>
      </c>
      <c r="B267" s="40" t="s">
        <v>203</v>
      </c>
      <c r="C267" s="41" t="s">
        <v>24</v>
      </c>
      <c r="D267" s="26" t="s">
        <v>453</v>
      </c>
      <c r="E267" s="27" t="s">
        <v>204</v>
      </c>
      <c r="F267" s="11">
        <v>120000000</v>
      </c>
      <c r="G267" s="11">
        <v>0</v>
      </c>
      <c r="H267" s="11">
        <v>0</v>
      </c>
      <c r="I267" s="11">
        <v>0</v>
      </c>
      <c r="J267" s="11">
        <v>0</v>
      </c>
      <c r="K267" s="11">
        <v>120000000</v>
      </c>
      <c r="L267" s="11">
        <v>62872081</v>
      </c>
      <c r="M267" s="4">
        <f t="shared" si="52"/>
        <v>0.52393400833333337</v>
      </c>
    </row>
    <row r="268" spans="1:13" ht="30" x14ac:dyDescent="0.25">
      <c r="A268" s="23" t="s">
        <v>452</v>
      </c>
      <c r="B268" s="40" t="s">
        <v>456</v>
      </c>
      <c r="C268" s="41" t="s">
        <v>24</v>
      </c>
      <c r="D268" s="26" t="s">
        <v>453</v>
      </c>
      <c r="E268" s="27" t="s">
        <v>457</v>
      </c>
      <c r="F268" s="11">
        <v>18200000000</v>
      </c>
      <c r="G268" s="11">
        <v>-7000000000</v>
      </c>
      <c r="H268" s="11">
        <v>0</v>
      </c>
      <c r="I268" s="11">
        <v>0</v>
      </c>
      <c r="J268" s="11">
        <v>0</v>
      </c>
      <c r="K268" s="11">
        <v>11200000000</v>
      </c>
      <c r="L268" s="11">
        <v>0</v>
      </c>
      <c r="M268" s="4">
        <f t="shared" si="52"/>
        <v>0</v>
      </c>
    </row>
    <row r="269" spans="1:13" ht="15" x14ac:dyDescent="0.25">
      <c r="A269" s="23" t="s">
        <v>452</v>
      </c>
      <c r="B269" s="40" t="s">
        <v>458</v>
      </c>
      <c r="C269" s="41" t="s">
        <v>24</v>
      </c>
      <c r="D269" s="26" t="s">
        <v>453</v>
      </c>
      <c r="E269" s="27" t="s">
        <v>459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102200</v>
      </c>
      <c r="M269" s="4" t="str">
        <f t="shared" si="52"/>
        <v/>
      </c>
    </row>
    <row r="270" spans="1:13" ht="15" x14ac:dyDescent="0.25">
      <c r="A270" s="23" t="s">
        <v>452</v>
      </c>
      <c r="B270" s="40" t="s">
        <v>460</v>
      </c>
      <c r="C270" s="41" t="s">
        <v>24</v>
      </c>
      <c r="D270" s="26" t="s">
        <v>453</v>
      </c>
      <c r="E270" s="27" t="s">
        <v>461</v>
      </c>
      <c r="F270" s="11">
        <v>339040000</v>
      </c>
      <c r="G270" s="11">
        <v>0</v>
      </c>
      <c r="H270" s="11">
        <v>0</v>
      </c>
      <c r="I270" s="11">
        <v>0</v>
      </c>
      <c r="J270" s="11">
        <v>0</v>
      </c>
      <c r="K270" s="11">
        <v>339040000</v>
      </c>
      <c r="L270" s="11">
        <v>392920906</v>
      </c>
      <c r="M270" s="4">
        <f t="shared" si="52"/>
        <v>1.1589219738084002</v>
      </c>
    </row>
    <row r="271" spans="1:13" ht="15" x14ac:dyDescent="0.25">
      <c r="A271" s="23" t="s">
        <v>452</v>
      </c>
      <c r="B271" s="40" t="s">
        <v>462</v>
      </c>
      <c r="C271" s="41">
        <v>1133</v>
      </c>
      <c r="D271" s="26" t="s">
        <v>453</v>
      </c>
      <c r="E271" s="27" t="s">
        <v>463</v>
      </c>
      <c r="F271" s="11">
        <v>8760514000</v>
      </c>
      <c r="G271" s="11">
        <v>0</v>
      </c>
      <c r="H271" s="11">
        <v>0</v>
      </c>
      <c r="I271" s="11">
        <v>0</v>
      </c>
      <c r="J271" s="11">
        <v>0</v>
      </c>
      <c r="K271" s="11">
        <v>8760514000</v>
      </c>
      <c r="L271" s="11">
        <v>8258215200</v>
      </c>
      <c r="M271" s="4">
        <f>+IF(ISNUMBER(L271/K271)=TRUE,L271/K271,"")</f>
        <v>0.94266331861349684</v>
      </c>
    </row>
    <row r="272" spans="1:13" ht="15" x14ac:dyDescent="0.25">
      <c r="A272" s="23" t="s">
        <v>452</v>
      </c>
      <c r="B272" s="40" t="s">
        <v>464</v>
      </c>
      <c r="C272" s="41">
        <v>1133</v>
      </c>
      <c r="D272" s="26" t="s">
        <v>453</v>
      </c>
      <c r="E272" s="27" t="s">
        <v>465</v>
      </c>
      <c r="F272" s="11">
        <v>14766556000</v>
      </c>
      <c r="G272" s="11">
        <v>0</v>
      </c>
      <c r="H272" s="11">
        <v>0</v>
      </c>
      <c r="I272" s="11">
        <v>0</v>
      </c>
      <c r="J272" s="11">
        <v>0</v>
      </c>
      <c r="K272" s="11">
        <v>14766556000</v>
      </c>
      <c r="L272" s="11">
        <v>14136941467</v>
      </c>
      <c r="M272" s="4">
        <f>+IF(ISNUMBER(L272/K272)=TRUE,L272/K272,"")</f>
        <v>0.95736212743174509</v>
      </c>
    </row>
    <row r="273" spans="1:13" ht="15" x14ac:dyDescent="0.25">
      <c r="A273" s="23" t="s">
        <v>452</v>
      </c>
      <c r="B273" s="40" t="s">
        <v>466</v>
      </c>
      <c r="C273" s="41">
        <v>1133</v>
      </c>
      <c r="D273" s="26" t="s">
        <v>453</v>
      </c>
      <c r="E273" s="27" t="s">
        <v>467</v>
      </c>
      <c r="F273" s="11">
        <v>6665208000</v>
      </c>
      <c r="G273" s="11">
        <v>0</v>
      </c>
      <c r="H273" s="11">
        <v>0</v>
      </c>
      <c r="I273" s="11">
        <v>0</v>
      </c>
      <c r="J273" s="11">
        <v>0</v>
      </c>
      <c r="K273" s="11">
        <v>6665208000</v>
      </c>
      <c r="L273" s="11">
        <v>6251278573</v>
      </c>
      <c r="M273" s="4">
        <f>+IF(ISNUMBER(L273/K273)=TRUE,L273/K273,"")</f>
        <v>0.93789699781312152</v>
      </c>
    </row>
    <row r="274" spans="1:13" ht="15" x14ac:dyDescent="0.25">
      <c r="A274" s="23" t="s">
        <v>452</v>
      </c>
      <c r="B274" s="40" t="s">
        <v>468</v>
      </c>
      <c r="C274" s="41">
        <v>1116</v>
      </c>
      <c r="D274" s="26" t="s">
        <v>453</v>
      </c>
      <c r="E274" s="27" t="s">
        <v>469</v>
      </c>
      <c r="F274" s="11">
        <v>477940000</v>
      </c>
      <c r="G274" s="11">
        <v>0</v>
      </c>
      <c r="H274" s="11">
        <v>0</v>
      </c>
      <c r="I274" s="11">
        <v>0</v>
      </c>
      <c r="J274" s="11">
        <v>0</v>
      </c>
      <c r="K274" s="11">
        <v>477940000</v>
      </c>
      <c r="L274" s="11">
        <v>343003925</v>
      </c>
      <c r="M274" s="4">
        <f t="shared" si="52"/>
        <v>0.71767151734527346</v>
      </c>
    </row>
    <row r="275" spans="1:13" ht="15" x14ac:dyDescent="0.25">
      <c r="A275" s="23" t="s">
        <v>452</v>
      </c>
      <c r="B275" s="40" t="s">
        <v>470</v>
      </c>
      <c r="C275" s="41">
        <v>1116</v>
      </c>
      <c r="D275" s="26" t="s">
        <v>453</v>
      </c>
      <c r="E275" s="27" t="s">
        <v>471</v>
      </c>
      <c r="F275" s="11">
        <v>0</v>
      </c>
      <c r="G275" s="11">
        <v>0</v>
      </c>
      <c r="H275" s="11">
        <v>2386337234</v>
      </c>
      <c r="I275" s="11">
        <v>0</v>
      </c>
      <c r="J275" s="11">
        <v>0</v>
      </c>
      <c r="K275" s="11">
        <v>2386337234</v>
      </c>
      <c r="L275" s="11">
        <v>2697906526</v>
      </c>
      <c r="M275" s="4">
        <f t="shared" si="52"/>
        <v>1.1305638145191008</v>
      </c>
    </row>
    <row r="276" spans="1:13" ht="15" x14ac:dyDescent="0.25">
      <c r="A276" s="23" t="s">
        <v>452</v>
      </c>
      <c r="B276" s="40" t="s">
        <v>472</v>
      </c>
      <c r="C276" s="41">
        <v>1116</v>
      </c>
      <c r="D276" s="26" t="s">
        <v>453</v>
      </c>
      <c r="E276" s="27" t="s">
        <v>473</v>
      </c>
      <c r="F276" s="11">
        <v>104000000</v>
      </c>
      <c r="G276" s="11">
        <v>0</v>
      </c>
      <c r="H276" s="11">
        <v>52511774</v>
      </c>
      <c r="I276" s="11">
        <v>0</v>
      </c>
      <c r="J276" s="11">
        <v>0</v>
      </c>
      <c r="K276" s="11">
        <v>156511774</v>
      </c>
      <c r="L276" s="11">
        <v>156511774</v>
      </c>
      <c r="M276" s="4">
        <f t="shared" si="52"/>
        <v>1</v>
      </c>
    </row>
    <row r="277" spans="1:13" ht="15" x14ac:dyDescent="0.25">
      <c r="A277" s="23" t="s">
        <v>452</v>
      </c>
      <c r="B277" s="40" t="s">
        <v>286</v>
      </c>
      <c r="C277" s="41">
        <v>1116</v>
      </c>
      <c r="D277" s="26" t="s">
        <v>453</v>
      </c>
      <c r="E277" s="27" t="s">
        <v>288</v>
      </c>
      <c r="F277" s="11">
        <v>0</v>
      </c>
      <c r="G277" s="11">
        <v>0</v>
      </c>
      <c r="H277" s="11">
        <v>377382439</v>
      </c>
      <c r="I277" s="11">
        <v>0</v>
      </c>
      <c r="J277" s="11">
        <v>0</v>
      </c>
      <c r="K277" s="11">
        <v>377382439</v>
      </c>
      <c r="L277" s="11">
        <v>377382439</v>
      </c>
      <c r="M277" s="4">
        <f>+IF(ISNUMBER(L277/K277)=TRUE,L277/K277,"")</f>
        <v>1</v>
      </c>
    </row>
    <row r="278" spans="1:13" ht="15" x14ac:dyDescent="0.25">
      <c r="A278" s="23" t="s">
        <v>452</v>
      </c>
      <c r="B278" s="40" t="s">
        <v>474</v>
      </c>
      <c r="C278" s="41">
        <v>1116</v>
      </c>
      <c r="D278" s="26" t="s">
        <v>453</v>
      </c>
      <c r="E278" s="27" t="s">
        <v>475</v>
      </c>
      <c r="F278" s="11">
        <v>0</v>
      </c>
      <c r="G278" s="11">
        <v>0</v>
      </c>
      <c r="H278" s="11">
        <v>9714063498</v>
      </c>
      <c r="I278" s="11">
        <v>0</v>
      </c>
      <c r="J278" s="11">
        <v>0</v>
      </c>
      <c r="K278" s="11">
        <v>9714063498</v>
      </c>
      <c r="L278" s="11">
        <v>9714063498</v>
      </c>
      <c r="M278" s="4">
        <f>+IF(ISNUMBER(L278/K278)=TRUE,L278/K278,"")</f>
        <v>1</v>
      </c>
    </row>
    <row r="279" spans="1:13" ht="15" x14ac:dyDescent="0.2">
      <c r="A279" s="19" t="s">
        <v>476</v>
      </c>
      <c r="B279" s="17"/>
      <c r="C279" s="18"/>
      <c r="D279" s="65" t="s">
        <v>477</v>
      </c>
      <c r="E279" s="71"/>
      <c r="F279" s="45">
        <f t="shared" ref="F279:L279" si="61">SUBTOTAL(9,F280:F654)</f>
        <v>342783216000</v>
      </c>
      <c r="G279" s="45">
        <f t="shared" si="61"/>
        <v>-255293595858</v>
      </c>
      <c r="H279" s="45">
        <f t="shared" si="61"/>
        <v>634550598003</v>
      </c>
      <c r="I279" s="45">
        <f t="shared" si="61"/>
        <v>-49190231797</v>
      </c>
      <c r="J279" s="45">
        <f t="shared" si="61"/>
        <v>49190231797</v>
      </c>
      <c r="K279" s="45">
        <f t="shared" si="61"/>
        <v>722040218145</v>
      </c>
      <c r="L279" s="45">
        <f t="shared" si="61"/>
        <v>755810726459</v>
      </c>
      <c r="M279" s="46">
        <f t="shared" si="52"/>
        <v>1.0467709519017654</v>
      </c>
    </row>
    <row r="280" spans="1:13" ht="15" x14ac:dyDescent="0.2">
      <c r="A280" s="19" t="s">
        <v>478</v>
      </c>
      <c r="B280" s="17"/>
      <c r="C280" s="18"/>
      <c r="D280" s="65" t="s">
        <v>479</v>
      </c>
      <c r="E280" s="71"/>
      <c r="F280" s="38">
        <f t="shared" ref="F280:L280" si="62">SUBTOTAL(9,F281:F301)</f>
        <v>6423866000</v>
      </c>
      <c r="G280" s="38">
        <f t="shared" si="62"/>
        <v>-4879641987</v>
      </c>
      <c r="H280" s="38">
        <f t="shared" si="62"/>
        <v>22860226758</v>
      </c>
      <c r="I280" s="38">
        <f t="shared" si="62"/>
        <v>0</v>
      </c>
      <c r="J280" s="38">
        <f t="shared" si="62"/>
        <v>0</v>
      </c>
      <c r="K280" s="38">
        <f t="shared" si="62"/>
        <v>24404450771</v>
      </c>
      <c r="L280" s="38">
        <f t="shared" si="62"/>
        <v>23212207316</v>
      </c>
      <c r="M280" s="39">
        <f t="shared" si="52"/>
        <v>0.95114647462516333</v>
      </c>
    </row>
    <row r="281" spans="1:13" ht="15" x14ac:dyDescent="0.25">
      <c r="A281" s="29" t="s">
        <v>480</v>
      </c>
      <c r="B281" s="24" t="s">
        <v>481</v>
      </c>
      <c r="C281" s="25">
        <v>1114</v>
      </c>
      <c r="D281" s="26" t="s">
        <v>482</v>
      </c>
      <c r="E281" s="27" t="s">
        <v>483</v>
      </c>
      <c r="F281" s="11">
        <v>0</v>
      </c>
      <c r="G281" s="11">
        <v>0</v>
      </c>
      <c r="H281" s="11">
        <v>260000000</v>
      </c>
      <c r="I281" s="11">
        <v>0</v>
      </c>
      <c r="J281" s="11">
        <v>0</v>
      </c>
      <c r="K281" s="11">
        <v>260000000</v>
      </c>
      <c r="L281" s="11">
        <v>260000000</v>
      </c>
      <c r="M281" s="4">
        <f t="shared" si="52"/>
        <v>1</v>
      </c>
    </row>
    <row r="282" spans="1:13" ht="15" x14ac:dyDescent="0.25">
      <c r="A282" s="29" t="s">
        <v>480</v>
      </c>
      <c r="B282" s="24" t="s">
        <v>484</v>
      </c>
      <c r="C282" s="25">
        <v>1114</v>
      </c>
      <c r="D282" s="26" t="s">
        <v>482</v>
      </c>
      <c r="E282" s="27" t="s">
        <v>485</v>
      </c>
      <c r="F282" s="11">
        <v>0</v>
      </c>
      <c r="G282" s="11">
        <v>0</v>
      </c>
      <c r="H282" s="11">
        <v>13800000000</v>
      </c>
      <c r="I282" s="11">
        <v>0</v>
      </c>
      <c r="J282" s="11">
        <v>0</v>
      </c>
      <c r="K282" s="11">
        <v>13800000000</v>
      </c>
      <c r="L282" s="11">
        <v>13800000000</v>
      </c>
      <c r="M282" s="4">
        <f t="shared" si="52"/>
        <v>1</v>
      </c>
    </row>
    <row r="283" spans="1:13" ht="15" x14ac:dyDescent="0.25">
      <c r="A283" s="29" t="s">
        <v>480</v>
      </c>
      <c r="B283" s="24" t="s">
        <v>486</v>
      </c>
      <c r="C283" s="25">
        <v>1114</v>
      </c>
      <c r="D283" s="26" t="s">
        <v>482</v>
      </c>
      <c r="E283" s="27" t="s">
        <v>487</v>
      </c>
      <c r="F283" s="11">
        <v>0</v>
      </c>
      <c r="G283" s="11">
        <v>0</v>
      </c>
      <c r="H283" s="11">
        <v>494998200</v>
      </c>
      <c r="I283" s="11">
        <v>0</v>
      </c>
      <c r="J283" s="11">
        <v>0</v>
      </c>
      <c r="K283" s="11">
        <v>494998200</v>
      </c>
      <c r="L283" s="11">
        <v>494998200</v>
      </c>
      <c r="M283" s="4">
        <f t="shared" si="52"/>
        <v>1</v>
      </c>
    </row>
    <row r="284" spans="1:13" ht="30" x14ac:dyDescent="0.25">
      <c r="A284" s="29" t="s">
        <v>488</v>
      </c>
      <c r="B284" s="24" t="s">
        <v>489</v>
      </c>
      <c r="C284" s="25">
        <v>1114</v>
      </c>
      <c r="D284" s="26" t="s">
        <v>490</v>
      </c>
      <c r="E284" s="27" t="s">
        <v>491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204836183</v>
      </c>
      <c r="M284" s="4" t="str">
        <f>+IF(ISNUMBER(L284/K284)=TRUE,L284/K284,"")</f>
        <v/>
      </c>
    </row>
    <row r="285" spans="1:13" ht="30" x14ac:dyDescent="0.25">
      <c r="A285" s="29" t="s">
        <v>488</v>
      </c>
      <c r="B285" s="24" t="s">
        <v>492</v>
      </c>
      <c r="C285" s="25">
        <v>1114</v>
      </c>
      <c r="D285" s="26" t="s">
        <v>490</v>
      </c>
      <c r="E285" s="27" t="s">
        <v>493</v>
      </c>
      <c r="F285" s="11">
        <v>100000000</v>
      </c>
      <c r="G285" s="11">
        <v>0</v>
      </c>
      <c r="H285" s="11">
        <v>0</v>
      </c>
      <c r="I285" s="11">
        <v>0</v>
      </c>
      <c r="J285" s="11">
        <v>0</v>
      </c>
      <c r="K285" s="11">
        <v>100000000</v>
      </c>
      <c r="L285" s="11">
        <v>100000000</v>
      </c>
      <c r="M285" s="4">
        <f t="shared" si="52"/>
        <v>1</v>
      </c>
    </row>
    <row r="286" spans="1:13" ht="60" x14ac:dyDescent="0.25">
      <c r="A286" s="29" t="s">
        <v>488</v>
      </c>
      <c r="B286" s="24" t="s">
        <v>494</v>
      </c>
      <c r="C286" s="25">
        <v>1114</v>
      </c>
      <c r="D286" s="26" t="s">
        <v>490</v>
      </c>
      <c r="E286" s="27" t="s">
        <v>495</v>
      </c>
      <c r="F286" s="11">
        <v>0</v>
      </c>
      <c r="G286" s="11">
        <v>0</v>
      </c>
      <c r="H286" s="11">
        <v>136966325</v>
      </c>
      <c r="I286" s="11">
        <v>0</v>
      </c>
      <c r="J286" s="11">
        <v>0</v>
      </c>
      <c r="K286" s="11">
        <v>136966325</v>
      </c>
      <c r="L286" s="11">
        <v>136966325</v>
      </c>
      <c r="M286" s="4">
        <f t="shared" si="52"/>
        <v>1</v>
      </c>
    </row>
    <row r="287" spans="1:13" ht="24.75" customHeight="1" x14ac:dyDescent="0.2">
      <c r="A287" s="16" t="s">
        <v>496</v>
      </c>
      <c r="B287" s="17"/>
      <c r="C287" s="18"/>
      <c r="D287" s="28" t="s">
        <v>497</v>
      </c>
      <c r="E287" s="71"/>
      <c r="F287" s="38">
        <f t="shared" ref="F287:L287" si="63">SUBTOTAL(9,F288:F290)</f>
        <v>520000000</v>
      </c>
      <c r="G287" s="38">
        <f t="shared" si="63"/>
        <v>0</v>
      </c>
      <c r="H287" s="38">
        <f t="shared" si="63"/>
        <v>0</v>
      </c>
      <c r="I287" s="38">
        <f t="shared" si="63"/>
        <v>0</v>
      </c>
      <c r="J287" s="38">
        <f t="shared" si="63"/>
        <v>0</v>
      </c>
      <c r="K287" s="38">
        <f t="shared" si="63"/>
        <v>520000000</v>
      </c>
      <c r="L287" s="38">
        <f t="shared" si="63"/>
        <v>47443180</v>
      </c>
      <c r="M287" s="39">
        <f t="shared" si="52"/>
        <v>9.1236884615384609E-2</v>
      </c>
    </row>
    <row r="288" spans="1:13" ht="30" x14ac:dyDescent="0.2">
      <c r="A288" s="16" t="s">
        <v>498</v>
      </c>
      <c r="B288" s="17"/>
      <c r="C288" s="18"/>
      <c r="D288" s="28" t="s">
        <v>499</v>
      </c>
      <c r="E288" s="71"/>
      <c r="F288" s="38">
        <f t="shared" ref="F288:L288" si="64">SUBTOTAL(9,F289:F290)</f>
        <v>520000000</v>
      </c>
      <c r="G288" s="38">
        <f t="shared" si="64"/>
        <v>0</v>
      </c>
      <c r="H288" s="38">
        <f t="shared" si="64"/>
        <v>0</v>
      </c>
      <c r="I288" s="38">
        <f t="shared" si="64"/>
        <v>0</v>
      </c>
      <c r="J288" s="38">
        <f t="shared" si="64"/>
        <v>0</v>
      </c>
      <c r="K288" s="38">
        <f t="shared" si="64"/>
        <v>520000000</v>
      </c>
      <c r="L288" s="38">
        <f t="shared" si="64"/>
        <v>47443180</v>
      </c>
      <c r="M288" s="39">
        <f t="shared" si="52"/>
        <v>9.1236884615384609E-2</v>
      </c>
    </row>
    <row r="289" spans="1:13" ht="30" x14ac:dyDescent="0.25">
      <c r="A289" s="23" t="s">
        <v>498</v>
      </c>
      <c r="B289" s="24" t="s">
        <v>500</v>
      </c>
      <c r="C289" s="25">
        <v>1116</v>
      </c>
      <c r="D289" s="26" t="s">
        <v>499</v>
      </c>
      <c r="E289" s="27" t="s">
        <v>501</v>
      </c>
      <c r="F289" s="3">
        <v>520000000</v>
      </c>
      <c r="G289" s="3">
        <v>0</v>
      </c>
      <c r="H289" s="3">
        <v>0</v>
      </c>
      <c r="I289" s="3">
        <v>0</v>
      </c>
      <c r="J289" s="3">
        <v>0</v>
      </c>
      <c r="K289" s="3">
        <v>520000000</v>
      </c>
      <c r="L289" s="11">
        <v>0</v>
      </c>
      <c r="M289" s="4">
        <f t="shared" si="52"/>
        <v>0</v>
      </c>
    </row>
    <row r="290" spans="1:13" ht="39" customHeight="1" x14ac:dyDescent="0.25">
      <c r="A290" s="29" t="s">
        <v>502</v>
      </c>
      <c r="B290" s="24" t="s">
        <v>500</v>
      </c>
      <c r="C290" s="25" t="s">
        <v>38</v>
      </c>
      <c r="D290" s="26" t="s">
        <v>503</v>
      </c>
      <c r="E290" s="27" t="s">
        <v>501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47443180</v>
      </c>
      <c r="M290" s="4" t="str">
        <f t="shared" si="52"/>
        <v/>
      </c>
    </row>
    <row r="291" spans="1:13" ht="15" x14ac:dyDescent="0.2">
      <c r="A291" s="16" t="s">
        <v>504</v>
      </c>
      <c r="B291" s="17"/>
      <c r="C291" s="18"/>
      <c r="D291" s="64" t="s">
        <v>505</v>
      </c>
      <c r="E291" s="71"/>
      <c r="F291" s="38">
        <f t="shared" ref="F291:L291" si="65">SUBTOTAL(9,F292:F301)</f>
        <v>5803866000</v>
      </c>
      <c r="G291" s="38">
        <f t="shared" si="65"/>
        <v>-4879641987</v>
      </c>
      <c r="H291" s="38">
        <f t="shared" si="65"/>
        <v>8168262233</v>
      </c>
      <c r="I291" s="38">
        <f t="shared" si="65"/>
        <v>0</v>
      </c>
      <c r="J291" s="38">
        <f t="shared" si="65"/>
        <v>0</v>
      </c>
      <c r="K291" s="38">
        <f t="shared" si="65"/>
        <v>9092486246</v>
      </c>
      <c r="L291" s="38">
        <f t="shared" si="65"/>
        <v>8167963428</v>
      </c>
      <c r="M291" s="39">
        <f t="shared" si="52"/>
        <v>0.89832013016167944</v>
      </c>
    </row>
    <row r="292" spans="1:13" ht="15" x14ac:dyDescent="0.2">
      <c r="A292" s="16" t="s">
        <v>506</v>
      </c>
      <c r="B292" s="17"/>
      <c r="C292" s="18"/>
      <c r="D292" s="64" t="s">
        <v>430</v>
      </c>
      <c r="E292" s="71"/>
      <c r="F292" s="38">
        <f t="shared" ref="F292:L292" si="66">SUBTOTAL(9,F293:F300)</f>
        <v>5803866000</v>
      </c>
      <c r="G292" s="38">
        <f t="shared" si="66"/>
        <v>-4879641987</v>
      </c>
      <c r="H292" s="38">
        <f t="shared" si="66"/>
        <v>8168262233</v>
      </c>
      <c r="I292" s="38">
        <f t="shared" si="66"/>
        <v>0</v>
      </c>
      <c r="J292" s="38">
        <f t="shared" si="66"/>
        <v>0</v>
      </c>
      <c r="K292" s="38">
        <f t="shared" si="66"/>
        <v>9092486246</v>
      </c>
      <c r="L292" s="38">
        <f t="shared" si="66"/>
        <v>8167963428</v>
      </c>
      <c r="M292" s="39">
        <f t="shared" si="52"/>
        <v>0.89832013016167944</v>
      </c>
    </row>
    <row r="293" spans="1:13" ht="15" x14ac:dyDescent="0.2">
      <c r="A293" s="16" t="s">
        <v>507</v>
      </c>
      <c r="B293" s="17"/>
      <c r="C293" s="18"/>
      <c r="D293" s="64" t="s">
        <v>433</v>
      </c>
      <c r="E293" s="71"/>
      <c r="F293" s="38">
        <f t="shared" ref="F293:L293" si="67">SUBTOTAL(9,F294:F298)</f>
        <v>5803866000</v>
      </c>
      <c r="G293" s="38">
        <f t="shared" si="67"/>
        <v>-4879641987</v>
      </c>
      <c r="H293" s="38">
        <f t="shared" si="67"/>
        <v>8028262233</v>
      </c>
      <c r="I293" s="38">
        <f t="shared" si="67"/>
        <v>0</v>
      </c>
      <c r="J293" s="38">
        <f t="shared" si="67"/>
        <v>0</v>
      </c>
      <c r="K293" s="38">
        <f t="shared" si="67"/>
        <v>8952486246</v>
      </c>
      <c r="L293" s="38">
        <f t="shared" si="67"/>
        <v>8027963428</v>
      </c>
      <c r="M293" s="39">
        <f t="shared" si="52"/>
        <v>0.89673004877130302</v>
      </c>
    </row>
    <row r="294" spans="1:13" ht="30" x14ac:dyDescent="0.25">
      <c r="A294" s="29" t="s">
        <v>508</v>
      </c>
      <c r="B294" s="24" t="s">
        <v>509</v>
      </c>
      <c r="C294" s="25">
        <v>1114</v>
      </c>
      <c r="D294" s="26" t="s">
        <v>510</v>
      </c>
      <c r="E294" s="27" t="s">
        <v>511</v>
      </c>
      <c r="F294" s="11">
        <v>5803866000</v>
      </c>
      <c r="G294" s="11">
        <v>-4879641987</v>
      </c>
      <c r="H294" s="11">
        <v>0</v>
      </c>
      <c r="I294" s="11">
        <v>0</v>
      </c>
      <c r="J294" s="11">
        <v>0</v>
      </c>
      <c r="K294" s="11">
        <v>924224013</v>
      </c>
      <c r="L294" s="11">
        <v>0</v>
      </c>
      <c r="M294" s="4">
        <f t="shared" ref="M294:M353" si="68">+IF(ISNUMBER(L294/K294)=TRUE,L294/K294,"")</f>
        <v>0</v>
      </c>
    </row>
    <row r="295" spans="1:13" ht="52.5" customHeight="1" x14ac:dyDescent="0.25">
      <c r="A295" s="29" t="s">
        <v>512</v>
      </c>
      <c r="B295" s="24" t="s">
        <v>513</v>
      </c>
      <c r="C295" s="25">
        <v>1114</v>
      </c>
      <c r="D295" s="26" t="s">
        <v>514</v>
      </c>
      <c r="E295" s="26" t="s">
        <v>515</v>
      </c>
      <c r="F295" s="11">
        <v>0</v>
      </c>
      <c r="G295" s="11">
        <v>0</v>
      </c>
      <c r="H295" s="3">
        <v>261500000</v>
      </c>
      <c r="I295" s="3">
        <v>0</v>
      </c>
      <c r="J295" s="3">
        <v>0</v>
      </c>
      <c r="K295" s="3">
        <v>261500000</v>
      </c>
      <c r="L295" s="3">
        <v>261500000</v>
      </c>
      <c r="M295" s="4">
        <f>+IF(ISNUMBER(L295/K295)=TRUE,L295/K295,"")</f>
        <v>1</v>
      </c>
    </row>
    <row r="296" spans="1:13" ht="20.25" customHeight="1" x14ac:dyDescent="0.25">
      <c r="A296" s="29" t="s">
        <v>512</v>
      </c>
      <c r="B296" s="24" t="s">
        <v>516</v>
      </c>
      <c r="C296" s="25">
        <v>1114</v>
      </c>
      <c r="D296" s="26" t="s">
        <v>514</v>
      </c>
      <c r="E296" s="27" t="s">
        <v>517</v>
      </c>
      <c r="F296" s="11">
        <v>0</v>
      </c>
      <c r="G296" s="11">
        <v>0</v>
      </c>
      <c r="H296" s="11">
        <v>7661762233</v>
      </c>
      <c r="I296" s="11">
        <v>0</v>
      </c>
      <c r="J296" s="11">
        <v>0</v>
      </c>
      <c r="K296" s="11">
        <v>7661762233</v>
      </c>
      <c r="L296" s="11">
        <v>7661762233</v>
      </c>
      <c r="M296" s="4">
        <f>+IF(ISNUMBER(L296/K296)=TRUE,L296/K296,"")</f>
        <v>1</v>
      </c>
    </row>
    <row r="297" spans="1:13" ht="15" x14ac:dyDescent="0.25">
      <c r="A297" s="29" t="s">
        <v>512</v>
      </c>
      <c r="B297" s="24" t="s">
        <v>518</v>
      </c>
      <c r="C297" s="25">
        <v>1114</v>
      </c>
      <c r="D297" s="26" t="s">
        <v>514</v>
      </c>
      <c r="E297" s="27" t="s">
        <v>519</v>
      </c>
      <c r="F297" s="11">
        <v>0</v>
      </c>
      <c r="G297" s="11">
        <v>0</v>
      </c>
      <c r="H297" s="11">
        <v>30000000</v>
      </c>
      <c r="I297" s="11">
        <v>0</v>
      </c>
      <c r="J297" s="11">
        <v>0</v>
      </c>
      <c r="K297" s="11">
        <v>30000000</v>
      </c>
      <c r="L297" s="11">
        <v>30000000</v>
      </c>
      <c r="M297" s="4">
        <f>+IF(ISNUMBER(L297/K297)=TRUE,L297/K297,"")</f>
        <v>1</v>
      </c>
    </row>
    <row r="298" spans="1:13" ht="15" x14ac:dyDescent="0.25">
      <c r="A298" s="29" t="s">
        <v>512</v>
      </c>
      <c r="B298" s="24" t="s">
        <v>520</v>
      </c>
      <c r="C298" s="25">
        <v>1114</v>
      </c>
      <c r="D298" s="26" t="s">
        <v>514</v>
      </c>
      <c r="E298" s="27" t="s">
        <v>521</v>
      </c>
      <c r="F298" s="11">
        <v>0</v>
      </c>
      <c r="G298" s="11">
        <v>0</v>
      </c>
      <c r="H298" s="11">
        <v>75000000</v>
      </c>
      <c r="I298" s="11">
        <v>0</v>
      </c>
      <c r="J298" s="11">
        <v>0</v>
      </c>
      <c r="K298" s="11">
        <v>75000000</v>
      </c>
      <c r="L298" s="11">
        <v>74701195</v>
      </c>
      <c r="M298" s="4">
        <f t="shared" si="68"/>
        <v>0.99601593333333338</v>
      </c>
    </row>
    <row r="299" spans="1:13" ht="15" x14ac:dyDescent="0.2">
      <c r="A299" s="16" t="s">
        <v>522</v>
      </c>
      <c r="B299" s="17"/>
      <c r="C299" s="18"/>
      <c r="D299" s="64" t="s">
        <v>523</v>
      </c>
      <c r="E299" s="71"/>
      <c r="F299" s="38">
        <f>SUBTOTAL(9,F300:F300)</f>
        <v>0</v>
      </c>
      <c r="G299" s="38">
        <f t="shared" ref="G299:L299" si="69">SUBTOTAL(9,G300:G300)</f>
        <v>0</v>
      </c>
      <c r="H299" s="38">
        <f t="shared" si="69"/>
        <v>140000000</v>
      </c>
      <c r="I299" s="38">
        <f t="shared" si="69"/>
        <v>0</v>
      </c>
      <c r="J299" s="38">
        <f t="shared" si="69"/>
        <v>0</v>
      </c>
      <c r="K299" s="38">
        <f t="shared" si="69"/>
        <v>140000000</v>
      </c>
      <c r="L299" s="38">
        <f t="shared" si="69"/>
        <v>140000000</v>
      </c>
      <c r="M299" s="39">
        <f t="shared" si="68"/>
        <v>1</v>
      </c>
    </row>
    <row r="300" spans="1:13" ht="48.75" customHeight="1" x14ac:dyDescent="0.25">
      <c r="A300" s="29" t="s">
        <v>522</v>
      </c>
      <c r="B300" s="24" t="s">
        <v>513</v>
      </c>
      <c r="C300" s="25">
        <v>1114</v>
      </c>
      <c r="D300" s="26" t="s">
        <v>523</v>
      </c>
      <c r="E300" s="26" t="s">
        <v>515</v>
      </c>
      <c r="F300" s="11">
        <v>0</v>
      </c>
      <c r="G300" s="11">
        <v>0</v>
      </c>
      <c r="H300" s="11">
        <v>140000000</v>
      </c>
      <c r="I300" s="11">
        <v>0</v>
      </c>
      <c r="J300" s="11">
        <v>0</v>
      </c>
      <c r="K300" s="11">
        <v>140000000</v>
      </c>
      <c r="L300" s="11">
        <v>140000000</v>
      </c>
      <c r="M300" s="4">
        <f t="shared" si="68"/>
        <v>1</v>
      </c>
    </row>
    <row r="301" spans="1:13" ht="30" x14ac:dyDescent="0.2">
      <c r="A301" s="23" t="s">
        <v>524</v>
      </c>
      <c r="B301" s="24" t="s">
        <v>525</v>
      </c>
      <c r="C301" s="41" t="s">
        <v>24</v>
      </c>
      <c r="D301" s="26" t="s">
        <v>441</v>
      </c>
      <c r="E301" s="27" t="s">
        <v>526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4" t="str">
        <f t="shared" si="68"/>
        <v/>
      </c>
    </row>
    <row r="302" spans="1:13" s="10" customFormat="1" ht="30" x14ac:dyDescent="0.2">
      <c r="A302" s="47" t="s">
        <v>527</v>
      </c>
      <c r="B302" s="48"/>
      <c r="C302" s="49"/>
      <c r="D302" s="28" t="s">
        <v>528</v>
      </c>
      <c r="E302" s="76"/>
      <c r="F302" s="45">
        <f>SUBTOTAL(9,F303:F303)</f>
        <v>0</v>
      </c>
      <c r="G302" s="45">
        <f t="shared" ref="G302:L302" si="70">SUBTOTAL(9,G303:G303)</f>
        <v>0</v>
      </c>
      <c r="H302" s="45">
        <f t="shared" si="70"/>
        <v>1633373201</v>
      </c>
      <c r="I302" s="45">
        <f t="shared" si="70"/>
        <v>0</v>
      </c>
      <c r="J302" s="45">
        <f t="shared" si="70"/>
        <v>0</v>
      </c>
      <c r="K302" s="45">
        <f t="shared" si="70"/>
        <v>1633373201</v>
      </c>
      <c r="L302" s="45">
        <f t="shared" si="70"/>
        <v>0</v>
      </c>
      <c r="M302" s="46">
        <f t="shared" si="68"/>
        <v>0</v>
      </c>
    </row>
    <row r="303" spans="1:13" ht="39.75" customHeight="1" x14ac:dyDescent="0.25">
      <c r="A303" s="23" t="s">
        <v>529</v>
      </c>
      <c r="B303" s="40" t="s">
        <v>419</v>
      </c>
      <c r="C303" s="41" t="s">
        <v>24</v>
      </c>
      <c r="D303" s="26" t="s">
        <v>530</v>
      </c>
      <c r="E303" s="27" t="s">
        <v>420</v>
      </c>
      <c r="F303" s="11">
        <v>0</v>
      </c>
      <c r="G303" s="11">
        <v>0</v>
      </c>
      <c r="H303" s="3">
        <v>1633373201</v>
      </c>
      <c r="I303" s="3">
        <v>0</v>
      </c>
      <c r="J303" s="3">
        <v>0</v>
      </c>
      <c r="K303" s="3">
        <v>1633373201</v>
      </c>
      <c r="L303" s="11">
        <v>0</v>
      </c>
      <c r="M303" s="4">
        <f t="shared" si="68"/>
        <v>0</v>
      </c>
    </row>
    <row r="304" spans="1:13" ht="15" x14ac:dyDescent="0.2">
      <c r="A304" s="16" t="s">
        <v>531</v>
      </c>
      <c r="B304" s="17"/>
      <c r="C304" s="18"/>
      <c r="D304" s="65" t="s">
        <v>532</v>
      </c>
      <c r="E304" s="71"/>
      <c r="F304" s="38">
        <f t="shared" ref="F304:L304" si="71">SUBTOTAL(9,F305:F316)</f>
        <v>279398054000</v>
      </c>
      <c r="G304" s="38">
        <f t="shared" si="71"/>
        <v>-240992666105</v>
      </c>
      <c r="H304" s="38">
        <f t="shared" si="71"/>
        <v>197951191147</v>
      </c>
      <c r="I304" s="38">
        <f t="shared" si="71"/>
        <v>-36844395000</v>
      </c>
      <c r="J304" s="38">
        <f t="shared" si="71"/>
        <v>36844395000</v>
      </c>
      <c r="K304" s="38">
        <f t="shared" si="71"/>
        <v>236356579042</v>
      </c>
      <c r="L304" s="38">
        <f t="shared" si="71"/>
        <v>191758768995</v>
      </c>
      <c r="M304" s="39">
        <f t="shared" si="68"/>
        <v>0.81131132364597702</v>
      </c>
    </row>
    <row r="305" spans="1:13" ht="15" x14ac:dyDescent="0.2">
      <c r="A305" s="16" t="s">
        <v>533</v>
      </c>
      <c r="B305" s="17"/>
      <c r="C305" s="18"/>
      <c r="D305" s="65" t="s">
        <v>534</v>
      </c>
      <c r="E305" s="71"/>
      <c r="F305" s="38">
        <f t="shared" ref="F305:L305" si="72">SUBTOTAL(9,F306:F312)</f>
        <v>275234962000</v>
      </c>
      <c r="G305" s="38">
        <f t="shared" si="72"/>
        <v>-237992062052</v>
      </c>
      <c r="H305" s="38">
        <f t="shared" si="72"/>
        <v>59638843574</v>
      </c>
      <c r="I305" s="38">
        <f t="shared" si="72"/>
        <v>-36844395000</v>
      </c>
      <c r="J305" s="38">
        <f t="shared" si="72"/>
        <v>36844395000</v>
      </c>
      <c r="K305" s="38">
        <f t="shared" si="72"/>
        <v>96881743522</v>
      </c>
      <c r="L305" s="38">
        <f t="shared" si="72"/>
        <v>66428354745</v>
      </c>
      <c r="M305" s="39">
        <f t="shared" si="68"/>
        <v>0.6856643195104698</v>
      </c>
    </row>
    <row r="306" spans="1:13" ht="15" x14ac:dyDescent="0.25">
      <c r="A306" s="23" t="s">
        <v>535</v>
      </c>
      <c r="B306" s="40" t="s">
        <v>536</v>
      </c>
      <c r="C306" s="41" t="s">
        <v>24</v>
      </c>
      <c r="D306" s="26" t="s">
        <v>537</v>
      </c>
      <c r="E306" s="77" t="s">
        <v>538</v>
      </c>
      <c r="F306" s="11">
        <v>245573726000</v>
      </c>
      <c r="G306" s="11">
        <v>-222955230000</v>
      </c>
      <c r="H306" s="11">
        <v>0</v>
      </c>
      <c r="I306" s="11">
        <v>-22618496000</v>
      </c>
      <c r="J306" s="11">
        <v>0</v>
      </c>
      <c r="K306" s="11">
        <v>0</v>
      </c>
      <c r="L306" s="11">
        <v>0</v>
      </c>
      <c r="M306" s="4" t="str">
        <f t="shared" si="68"/>
        <v/>
      </c>
    </row>
    <row r="307" spans="1:13" ht="15" x14ac:dyDescent="0.25">
      <c r="A307" s="23" t="s">
        <v>535</v>
      </c>
      <c r="B307" s="40" t="s">
        <v>539</v>
      </c>
      <c r="C307" s="41" t="s">
        <v>24</v>
      </c>
      <c r="D307" s="26" t="s">
        <v>537</v>
      </c>
      <c r="E307" s="77" t="s">
        <v>540</v>
      </c>
      <c r="F307" s="11">
        <v>15435337000</v>
      </c>
      <c r="G307" s="11">
        <v>0</v>
      </c>
      <c r="H307" s="11">
        <v>0</v>
      </c>
      <c r="I307" s="11">
        <v>0</v>
      </c>
      <c r="J307" s="11">
        <v>0</v>
      </c>
      <c r="K307" s="11">
        <v>15435337000</v>
      </c>
      <c r="L307" s="11">
        <v>3714865800</v>
      </c>
      <c r="M307" s="4">
        <f>+IF(ISNUMBER(L307/K307)=TRUE,L307/K307,"")</f>
        <v>0.24067280163691923</v>
      </c>
    </row>
    <row r="308" spans="1:13" ht="15" x14ac:dyDescent="0.25">
      <c r="A308" s="23" t="s">
        <v>535</v>
      </c>
      <c r="B308" s="40" t="s">
        <v>541</v>
      </c>
      <c r="C308" s="41" t="s">
        <v>24</v>
      </c>
      <c r="D308" s="26" t="s">
        <v>537</v>
      </c>
      <c r="E308" s="77" t="s">
        <v>542</v>
      </c>
      <c r="F308" s="11">
        <v>14225899000</v>
      </c>
      <c r="G308" s="11">
        <v>0</v>
      </c>
      <c r="H308" s="11">
        <v>0</v>
      </c>
      <c r="I308" s="11">
        <v>-14225899000</v>
      </c>
      <c r="J308" s="11">
        <v>0</v>
      </c>
      <c r="K308" s="11">
        <v>0</v>
      </c>
      <c r="L308" s="11">
        <v>0</v>
      </c>
      <c r="M308" s="4" t="str">
        <f t="shared" si="68"/>
        <v/>
      </c>
    </row>
    <row r="309" spans="1:13" ht="15" x14ac:dyDescent="0.25">
      <c r="A309" s="23" t="s">
        <v>535</v>
      </c>
      <c r="B309" s="40" t="s">
        <v>543</v>
      </c>
      <c r="C309" s="41" t="s">
        <v>24</v>
      </c>
      <c r="D309" s="26" t="s">
        <v>537</v>
      </c>
      <c r="E309" s="77" t="s">
        <v>544</v>
      </c>
      <c r="F309" s="11">
        <v>0</v>
      </c>
      <c r="G309" s="11">
        <v>0</v>
      </c>
      <c r="H309" s="11">
        <v>1147604052</v>
      </c>
      <c r="I309" s="11">
        <v>0</v>
      </c>
      <c r="J309" s="11">
        <v>0</v>
      </c>
      <c r="K309" s="11">
        <v>1147604052</v>
      </c>
      <c r="L309" s="11">
        <v>1147604052</v>
      </c>
      <c r="M309" s="4">
        <f t="shared" si="68"/>
        <v>1</v>
      </c>
    </row>
    <row r="310" spans="1:13" ht="15" x14ac:dyDescent="0.25">
      <c r="A310" s="23" t="s">
        <v>535</v>
      </c>
      <c r="B310" s="40" t="s">
        <v>545</v>
      </c>
      <c r="C310" s="41" t="s">
        <v>24</v>
      </c>
      <c r="D310" s="26" t="s">
        <v>537</v>
      </c>
      <c r="E310" s="77" t="s">
        <v>546</v>
      </c>
      <c r="F310" s="11">
        <v>0</v>
      </c>
      <c r="G310" s="11">
        <v>0</v>
      </c>
      <c r="H310" s="11">
        <v>0</v>
      </c>
      <c r="I310" s="11">
        <v>0</v>
      </c>
      <c r="J310" s="11">
        <v>14225899000</v>
      </c>
      <c r="K310" s="11">
        <v>14225899000</v>
      </c>
      <c r="L310" s="11">
        <v>13754135946</v>
      </c>
      <c r="M310" s="4">
        <f t="shared" si="68"/>
        <v>0.96683773348875879</v>
      </c>
    </row>
    <row r="311" spans="1:13" ht="15" x14ac:dyDescent="0.25">
      <c r="A311" s="23" t="s">
        <v>535</v>
      </c>
      <c r="B311" s="40" t="s">
        <v>547</v>
      </c>
      <c r="C311" s="41" t="s">
        <v>24</v>
      </c>
      <c r="D311" s="26" t="s">
        <v>537</v>
      </c>
      <c r="E311" s="77" t="s">
        <v>548</v>
      </c>
      <c r="F311" s="11">
        <v>0</v>
      </c>
      <c r="G311" s="11">
        <v>0</v>
      </c>
      <c r="H311" s="11">
        <v>0</v>
      </c>
      <c r="I311" s="11">
        <v>0</v>
      </c>
      <c r="J311" s="11">
        <v>22618496000</v>
      </c>
      <c r="K311" s="11">
        <v>22618496000</v>
      </c>
      <c r="L311" s="11">
        <f>17600759789-790600077</f>
        <v>16810159712</v>
      </c>
      <c r="M311" s="4">
        <f>+IF(ISNUMBER(L311/K311)=TRUE,L311/K311,"")</f>
        <v>0.74320413311300626</v>
      </c>
    </row>
    <row r="312" spans="1:13" ht="15" x14ac:dyDescent="0.25">
      <c r="A312" s="23" t="s">
        <v>535</v>
      </c>
      <c r="B312" s="40" t="s">
        <v>549</v>
      </c>
      <c r="C312" s="41" t="s">
        <v>24</v>
      </c>
      <c r="D312" s="26" t="s">
        <v>537</v>
      </c>
      <c r="E312" s="77" t="s">
        <v>550</v>
      </c>
      <c r="F312" s="11">
        <v>0</v>
      </c>
      <c r="G312" s="11">
        <v>-15036832052</v>
      </c>
      <c r="H312" s="11">
        <v>58491239522</v>
      </c>
      <c r="I312" s="11">
        <v>0</v>
      </c>
      <c r="J312" s="11">
        <v>0</v>
      </c>
      <c r="K312" s="11">
        <v>43454407470</v>
      </c>
      <c r="L312" s="11">
        <v>31001589235</v>
      </c>
      <c r="M312" s="4">
        <f>+IF(ISNUMBER(L312/K312)=TRUE,L312/K312,"")</f>
        <v>0.71342795909489365</v>
      </c>
    </row>
    <row r="313" spans="1:13" ht="15" x14ac:dyDescent="0.2">
      <c r="A313" s="16" t="s">
        <v>551</v>
      </c>
      <c r="B313" s="17"/>
      <c r="C313" s="18"/>
      <c r="D313" s="65" t="s">
        <v>552</v>
      </c>
      <c r="E313" s="71"/>
      <c r="F313" s="38">
        <f t="shared" ref="F313:L313" si="73">SUBTOTAL(9,F314:F316)</f>
        <v>4163092000</v>
      </c>
      <c r="G313" s="38">
        <f t="shared" si="73"/>
        <v>-3000604053</v>
      </c>
      <c r="H313" s="38">
        <f t="shared" si="73"/>
        <v>138312347573</v>
      </c>
      <c r="I313" s="38">
        <f t="shared" si="73"/>
        <v>0</v>
      </c>
      <c r="J313" s="38">
        <f t="shared" si="73"/>
        <v>0</v>
      </c>
      <c r="K313" s="38">
        <f t="shared" si="73"/>
        <v>139474835520</v>
      </c>
      <c r="L313" s="38">
        <f t="shared" si="73"/>
        <v>125330414250</v>
      </c>
      <c r="M313" s="39">
        <f t="shared" si="68"/>
        <v>0.89858800537555206</v>
      </c>
    </row>
    <row r="314" spans="1:13" ht="15" x14ac:dyDescent="0.25">
      <c r="A314" s="23" t="s">
        <v>551</v>
      </c>
      <c r="B314" s="40" t="s">
        <v>553</v>
      </c>
      <c r="C314" s="41" t="s">
        <v>24</v>
      </c>
      <c r="D314" s="26" t="s">
        <v>552</v>
      </c>
      <c r="E314" s="27" t="s">
        <v>554</v>
      </c>
      <c r="F314" s="11">
        <v>379146000</v>
      </c>
      <c r="G314" s="11">
        <v>0</v>
      </c>
      <c r="H314" s="11">
        <v>5312306900</v>
      </c>
      <c r="I314" s="11">
        <v>0</v>
      </c>
      <c r="J314" s="11">
        <v>0</v>
      </c>
      <c r="K314" s="11">
        <v>5691452900</v>
      </c>
      <c r="L314" s="11">
        <f>7732518608-2578293851</f>
        <v>5154224757</v>
      </c>
      <c r="M314" s="4">
        <f>+IF(ISNUMBER(L314/K314)=TRUE,L314/K314,"")</f>
        <v>0.90560790848326267</v>
      </c>
    </row>
    <row r="315" spans="1:13" ht="30" x14ac:dyDescent="0.25">
      <c r="A315" s="23" t="s">
        <v>551</v>
      </c>
      <c r="B315" s="40" t="s">
        <v>555</v>
      </c>
      <c r="C315" s="41" t="s">
        <v>24</v>
      </c>
      <c r="D315" s="26" t="s">
        <v>552</v>
      </c>
      <c r="E315" s="26" t="s">
        <v>556</v>
      </c>
      <c r="F315" s="11">
        <v>3783946000</v>
      </c>
      <c r="G315" s="11">
        <v>0</v>
      </c>
      <c r="H315" s="11">
        <v>1821554400</v>
      </c>
      <c r="I315" s="11">
        <v>0</v>
      </c>
      <c r="J315" s="11">
        <v>0</v>
      </c>
      <c r="K315" s="11">
        <v>5605500400</v>
      </c>
      <c r="L315" s="11">
        <v>5874689493</v>
      </c>
      <c r="M315" s="4">
        <f>+IF(ISNUMBER(L315/K315)=TRUE,L315/K315,"")</f>
        <v>1.0480223126912986</v>
      </c>
    </row>
    <row r="316" spans="1:13" ht="15" x14ac:dyDescent="0.25">
      <c r="A316" s="23" t="s">
        <v>551</v>
      </c>
      <c r="B316" s="40" t="s">
        <v>557</v>
      </c>
      <c r="C316" s="41" t="s">
        <v>24</v>
      </c>
      <c r="D316" s="26" t="s">
        <v>552</v>
      </c>
      <c r="E316" s="27" t="s">
        <v>558</v>
      </c>
      <c r="F316" s="11">
        <v>0</v>
      </c>
      <c r="G316" s="11">
        <v>-3000604053</v>
      </c>
      <c r="H316" s="11">
        <v>131178486273</v>
      </c>
      <c r="I316" s="11">
        <v>0</v>
      </c>
      <c r="J316" s="11">
        <v>0</v>
      </c>
      <c r="K316" s="11">
        <v>128177882220</v>
      </c>
      <c r="L316" s="11">
        <v>114301500000</v>
      </c>
      <c r="M316" s="4">
        <f t="shared" si="68"/>
        <v>0.8917412116687724</v>
      </c>
    </row>
    <row r="317" spans="1:13" ht="30" x14ac:dyDescent="0.2">
      <c r="A317" s="16" t="s">
        <v>559</v>
      </c>
      <c r="B317" s="43"/>
      <c r="C317" s="44"/>
      <c r="D317" s="28" t="s">
        <v>560</v>
      </c>
      <c r="E317" s="72"/>
      <c r="F317" s="38">
        <f t="shared" ref="F317:L317" si="74">SUBTOTAL(9,F318:F318)</f>
        <v>0</v>
      </c>
      <c r="G317" s="38">
        <f t="shared" si="74"/>
        <v>0</v>
      </c>
      <c r="H317" s="38">
        <f t="shared" si="74"/>
        <v>0</v>
      </c>
      <c r="I317" s="38">
        <f t="shared" si="74"/>
        <v>0</v>
      </c>
      <c r="J317" s="38">
        <f t="shared" si="74"/>
        <v>0</v>
      </c>
      <c r="K317" s="38">
        <f t="shared" si="74"/>
        <v>0</v>
      </c>
      <c r="L317" s="38">
        <f t="shared" si="74"/>
        <v>11002289433</v>
      </c>
      <c r="M317" s="39" t="str">
        <f t="shared" si="68"/>
        <v/>
      </c>
    </row>
    <row r="318" spans="1:13" ht="30" x14ac:dyDescent="0.25">
      <c r="A318" s="23" t="s">
        <v>561</v>
      </c>
      <c r="B318" s="40" t="s">
        <v>456</v>
      </c>
      <c r="C318" s="41" t="s">
        <v>24</v>
      </c>
      <c r="D318" s="26" t="s">
        <v>562</v>
      </c>
      <c r="E318" s="27" t="s">
        <v>457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11002289433</v>
      </c>
      <c r="M318" s="5" t="str">
        <f>+IF(ISNUMBER(L318/K318)=TRUE,L318/K318,"")</f>
        <v/>
      </c>
    </row>
    <row r="319" spans="1:13" ht="15" x14ac:dyDescent="0.2">
      <c r="A319" s="16" t="s">
        <v>563</v>
      </c>
      <c r="B319" s="43"/>
      <c r="C319" s="44"/>
      <c r="D319" s="64" t="s">
        <v>564</v>
      </c>
      <c r="E319" s="71"/>
      <c r="F319" s="38">
        <f t="shared" ref="F319:L319" si="75">SUBTOTAL(9,F320:F496)</f>
        <v>0</v>
      </c>
      <c r="G319" s="38">
        <f t="shared" si="75"/>
        <v>-4774273216</v>
      </c>
      <c r="H319" s="38">
        <f t="shared" si="75"/>
        <v>391869641078</v>
      </c>
      <c r="I319" s="38">
        <f t="shared" si="75"/>
        <v>-500000000</v>
      </c>
      <c r="J319" s="38">
        <f t="shared" si="75"/>
        <v>6543336797</v>
      </c>
      <c r="K319" s="38">
        <f t="shared" si="75"/>
        <v>393138704659</v>
      </c>
      <c r="L319" s="38">
        <f t="shared" si="75"/>
        <v>393138704659</v>
      </c>
      <c r="M319" s="39">
        <f t="shared" si="68"/>
        <v>1</v>
      </c>
    </row>
    <row r="320" spans="1:13" ht="15" x14ac:dyDescent="0.2">
      <c r="A320" s="16" t="s">
        <v>565</v>
      </c>
      <c r="B320" s="43"/>
      <c r="C320" s="44"/>
      <c r="D320" s="64" t="s">
        <v>566</v>
      </c>
      <c r="E320" s="71"/>
      <c r="F320" s="38">
        <f t="shared" ref="F320:L320" si="76">SUBTOTAL(9,F321:F349)</f>
        <v>0</v>
      </c>
      <c r="G320" s="38">
        <f t="shared" si="76"/>
        <v>0</v>
      </c>
      <c r="H320" s="38">
        <f t="shared" si="76"/>
        <v>19151831864</v>
      </c>
      <c r="I320" s="38">
        <f t="shared" si="76"/>
        <v>0</v>
      </c>
      <c r="J320" s="38">
        <f t="shared" si="76"/>
        <v>0</v>
      </c>
      <c r="K320" s="38">
        <f t="shared" si="76"/>
        <v>19151831864</v>
      </c>
      <c r="L320" s="38">
        <f t="shared" si="76"/>
        <v>19151831864</v>
      </c>
      <c r="M320" s="39">
        <f t="shared" si="68"/>
        <v>1</v>
      </c>
    </row>
    <row r="321" spans="1:13" ht="30" x14ac:dyDescent="0.2">
      <c r="A321" s="23" t="s">
        <v>567</v>
      </c>
      <c r="B321" s="51" t="s">
        <v>569</v>
      </c>
      <c r="C321" s="41" t="s">
        <v>24</v>
      </c>
      <c r="D321" s="26" t="s">
        <v>568</v>
      </c>
      <c r="E321" s="27" t="s">
        <v>570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4" t="str">
        <f t="shared" si="68"/>
        <v/>
      </c>
    </row>
    <row r="322" spans="1:13" ht="15" x14ac:dyDescent="0.2">
      <c r="A322" s="23" t="s">
        <v>567</v>
      </c>
      <c r="B322" s="51" t="s">
        <v>571</v>
      </c>
      <c r="C322" s="41" t="s">
        <v>24</v>
      </c>
      <c r="D322" s="26" t="s">
        <v>568</v>
      </c>
      <c r="E322" s="27" t="s">
        <v>381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4" t="str">
        <f t="shared" si="68"/>
        <v/>
      </c>
    </row>
    <row r="323" spans="1:13" ht="15" x14ac:dyDescent="0.2">
      <c r="A323" s="16" t="s">
        <v>572</v>
      </c>
      <c r="B323" s="43"/>
      <c r="C323" s="44"/>
      <c r="D323" s="64" t="s">
        <v>573</v>
      </c>
      <c r="E323" s="71"/>
      <c r="F323" s="38">
        <f t="shared" ref="F323:L323" si="77">SUBTOTAL(9,F324:F328)</f>
        <v>0</v>
      </c>
      <c r="G323" s="38">
        <f t="shared" si="77"/>
        <v>0</v>
      </c>
      <c r="H323" s="38">
        <f t="shared" si="77"/>
        <v>6777017780</v>
      </c>
      <c r="I323" s="38">
        <f t="shared" si="77"/>
        <v>0</v>
      </c>
      <c r="J323" s="38">
        <f t="shared" si="77"/>
        <v>0</v>
      </c>
      <c r="K323" s="38">
        <f t="shared" si="77"/>
        <v>6777017780</v>
      </c>
      <c r="L323" s="38">
        <f t="shared" si="77"/>
        <v>6777017780</v>
      </c>
      <c r="M323" s="39">
        <f t="shared" si="68"/>
        <v>1</v>
      </c>
    </row>
    <row r="324" spans="1:13" ht="25.5" customHeight="1" x14ac:dyDescent="0.25">
      <c r="A324" s="23" t="s">
        <v>574</v>
      </c>
      <c r="B324" s="51" t="s">
        <v>575</v>
      </c>
      <c r="C324" s="41" t="s">
        <v>24</v>
      </c>
      <c r="D324" s="26" t="s">
        <v>576</v>
      </c>
      <c r="E324" s="27" t="s">
        <v>279</v>
      </c>
      <c r="F324" s="11">
        <v>0</v>
      </c>
      <c r="G324" s="11">
        <v>0</v>
      </c>
      <c r="H324" s="3">
        <v>982178889</v>
      </c>
      <c r="I324" s="3">
        <v>0</v>
      </c>
      <c r="J324" s="3">
        <v>0</v>
      </c>
      <c r="K324" s="3">
        <v>982178889</v>
      </c>
      <c r="L324" s="3">
        <f>((+K324)*-1)*-1</f>
        <v>982178889</v>
      </c>
      <c r="M324" s="4">
        <f t="shared" si="68"/>
        <v>1</v>
      </c>
    </row>
    <row r="325" spans="1:13" ht="24.75" customHeight="1" x14ac:dyDescent="0.25">
      <c r="A325" s="23" t="s">
        <v>574</v>
      </c>
      <c r="B325" s="51" t="s">
        <v>577</v>
      </c>
      <c r="C325" s="41" t="s">
        <v>24</v>
      </c>
      <c r="D325" s="26" t="s">
        <v>576</v>
      </c>
      <c r="E325" s="27" t="s">
        <v>578</v>
      </c>
      <c r="F325" s="11">
        <v>0</v>
      </c>
      <c r="G325" s="11">
        <v>0</v>
      </c>
      <c r="H325" s="3">
        <v>148283159</v>
      </c>
      <c r="I325" s="3">
        <v>0</v>
      </c>
      <c r="J325" s="3">
        <v>0</v>
      </c>
      <c r="K325" s="3">
        <v>148283159</v>
      </c>
      <c r="L325" s="3">
        <f>((+K325)*-1)*-1</f>
        <v>148283159</v>
      </c>
      <c r="M325" s="4">
        <f>+IF(ISNUMBER(L325/K325)=TRUE,L325/K325,"")</f>
        <v>1</v>
      </c>
    </row>
    <row r="326" spans="1:13" ht="30" x14ac:dyDescent="0.25">
      <c r="A326" s="23" t="s">
        <v>579</v>
      </c>
      <c r="B326" s="51" t="s">
        <v>580</v>
      </c>
      <c r="C326" s="41" t="s">
        <v>38</v>
      </c>
      <c r="D326" s="26" t="s">
        <v>581</v>
      </c>
      <c r="E326" s="27" t="s">
        <v>288</v>
      </c>
      <c r="F326" s="11">
        <v>0</v>
      </c>
      <c r="G326" s="11">
        <v>0</v>
      </c>
      <c r="H326" s="3">
        <v>1578274326</v>
      </c>
      <c r="I326" s="3">
        <v>0</v>
      </c>
      <c r="J326" s="3">
        <v>0</v>
      </c>
      <c r="K326" s="3">
        <v>1578274326</v>
      </c>
      <c r="L326" s="3">
        <f>((+K326)*-1)*-1</f>
        <v>1578274326</v>
      </c>
      <c r="M326" s="4">
        <f t="shared" si="68"/>
        <v>1</v>
      </c>
    </row>
    <row r="327" spans="1:13" ht="52.5" customHeight="1" x14ac:dyDescent="0.25">
      <c r="A327" s="23" t="s">
        <v>582</v>
      </c>
      <c r="B327" s="51" t="s">
        <v>583</v>
      </c>
      <c r="C327" s="41" t="s">
        <v>38</v>
      </c>
      <c r="D327" s="26" t="s">
        <v>584</v>
      </c>
      <c r="E327" s="27" t="s">
        <v>292</v>
      </c>
      <c r="F327" s="11">
        <v>0</v>
      </c>
      <c r="G327" s="11">
        <v>0</v>
      </c>
      <c r="H327" s="3">
        <v>3278799086</v>
      </c>
      <c r="I327" s="3">
        <v>0</v>
      </c>
      <c r="J327" s="3">
        <v>0</v>
      </c>
      <c r="K327" s="3">
        <v>3278799086</v>
      </c>
      <c r="L327" s="3">
        <f>((+K327)*-1)*-1</f>
        <v>3278799086</v>
      </c>
      <c r="M327" s="4">
        <f t="shared" si="68"/>
        <v>1</v>
      </c>
    </row>
    <row r="328" spans="1:13" ht="52.5" customHeight="1" x14ac:dyDescent="0.25">
      <c r="A328" s="23" t="s">
        <v>582</v>
      </c>
      <c r="B328" s="51" t="s">
        <v>585</v>
      </c>
      <c r="C328" s="41" t="s">
        <v>38</v>
      </c>
      <c r="D328" s="26" t="s">
        <v>584</v>
      </c>
      <c r="E328" s="27" t="s">
        <v>296</v>
      </c>
      <c r="F328" s="11">
        <v>0</v>
      </c>
      <c r="G328" s="11">
        <v>0</v>
      </c>
      <c r="H328" s="3">
        <v>789482320</v>
      </c>
      <c r="I328" s="3">
        <v>0</v>
      </c>
      <c r="J328" s="3">
        <v>0</v>
      </c>
      <c r="K328" s="3">
        <v>789482320</v>
      </c>
      <c r="L328" s="3">
        <f>((+K328)*-1)*-1</f>
        <v>789482320</v>
      </c>
      <c r="M328" s="4">
        <f t="shared" si="68"/>
        <v>1</v>
      </c>
    </row>
    <row r="329" spans="1:13" ht="15" x14ac:dyDescent="0.2">
      <c r="A329" s="16" t="s">
        <v>586</v>
      </c>
      <c r="B329" s="43"/>
      <c r="C329" s="44"/>
      <c r="D329" s="64" t="s">
        <v>587</v>
      </c>
      <c r="E329" s="71"/>
      <c r="F329" s="38">
        <f t="shared" ref="F329:L329" si="78">SUBTOTAL(9,F330:F349)</f>
        <v>0</v>
      </c>
      <c r="G329" s="38">
        <f t="shared" si="78"/>
        <v>0</v>
      </c>
      <c r="H329" s="38">
        <f t="shared" si="78"/>
        <v>12374814084</v>
      </c>
      <c r="I329" s="38">
        <f t="shared" si="78"/>
        <v>0</v>
      </c>
      <c r="J329" s="38">
        <f t="shared" si="78"/>
        <v>0</v>
      </c>
      <c r="K329" s="38">
        <f t="shared" si="78"/>
        <v>12374814084</v>
      </c>
      <c r="L329" s="38">
        <f t="shared" si="78"/>
        <v>12374814084</v>
      </c>
      <c r="M329" s="39">
        <f t="shared" si="68"/>
        <v>1</v>
      </c>
    </row>
    <row r="330" spans="1:13" ht="15" x14ac:dyDescent="0.25">
      <c r="A330" s="23" t="s">
        <v>586</v>
      </c>
      <c r="B330" s="51" t="s">
        <v>217</v>
      </c>
      <c r="C330" s="24">
        <v>1114</v>
      </c>
      <c r="D330" s="26" t="s">
        <v>587</v>
      </c>
      <c r="E330" s="77" t="s">
        <v>218</v>
      </c>
      <c r="F330" s="11">
        <v>0</v>
      </c>
      <c r="G330" s="11">
        <v>0</v>
      </c>
      <c r="H330" s="11">
        <v>2497808393</v>
      </c>
      <c r="I330" s="11">
        <v>0</v>
      </c>
      <c r="J330" s="11">
        <v>0</v>
      </c>
      <c r="K330" s="11">
        <v>2497808393</v>
      </c>
      <c r="L330" s="11">
        <f t="shared" ref="L330:L349" si="79">((+K330)*-1)*-1</f>
        <v>2497808393</v>
      </c>
      <c r="M330" s="4">
        <f t="shared" si="68"/>
        <v>1</v>
      </c>
    </row>
    <row r="331" spans="1:13" ht="15" x14ac:dyDescent="0.25">
      <c r="A331" s="23" t="s">
        <v>586</v>
      </c>
      <c r="B331" s="51" t="s">
        <v>588</v>
      </c>
      <c r="C331" s="24">
        <v>1114</v>
      </c>
      <c r="D331" s="26" t="s">
        <v>587</v>
      </c>
      <c r="E331" s="77" t="s">
        <v>589</v>
      </c>
      <c r="F331" s="11">
        <v>0</v>
      </c>
      <c r="G331" s="11">
        <v>0</v>
      </c>
      <c r="H331" s="11">
        <v>7368222378</v>
      </c>
      <c r="I331" s="11">
        <v>0</v>
      </c>
      <c r="J331" s="11">
        <v>0</v>
      </c>
      <c r="K331" s="11">
        <v>7368222378</v>
      </c>
      <c r="L331" s="11">
        <f t="shared" si="79"/>
        <v>7368222378</v>
      </c>
      <c r="M331" s="4">
        <f t="shared" si="68"/>
        <v>1</v>
      </c>
    </row>
    <row r="332" spans="1:13" ht="15" x14ac:dyDescent="0.25">
      <c r="A332" s="23" t="s">
        <v>586</v>
      </c>
      <c r="B332" s="51" t="s">
        <v>590</v>
      </c>
      <c r="C332" s="24">
        <v>1114</v>
      </c>
      <c r="D332" s="26" t="s">
        <v>587</v>
      </c>
      <c r="E332" s="77" t="s">
        <v>591</v>
      </c>
      <c r="F332" s="11">
        <v>0</v>
      </c>
      <c r="G332" s="11">
        <v>0</v>
      </c>
      <c r="H332" s="11">
        <v>2792135</v>
      </c>
      <c r="I332" s="11">
        <v>0</v>
      </c>
      <c r="J332" s="11">
        <v>0</v>
      </c>
      <c r="K332" s="11">
        <v>2792135</v>
      </c>
      <c r="L332" s="11">
        <f t="shared" si="79"/>
        <v>2792135</v>
      </c>
      <c r="M332" s="4">
        <f t="shared" si="68"/>
        <v>1</v>
      </c>
    </row>
    <row r="333" spans="1:13" ht="15" x14ac:dyDescent="0.25">
      <c r="A333" s="23" t="s">
        <v>586</v>
      </c>
      <c r="B333" s="51" t="s">
        <v>592</v>
      </c>
      <c r="C333" s="24">
        <v>1114</v>
      </c>
      <c r="D333" s="26" t="s">
        <v>587</v>
      </c>
      <c r="E333" s="77" t="s">
        <v>593</v>
      </c>
      <c r="F333" s="11">
        <v>0</v>
      </c>
      <c r="G333" s="11">
        <v>0</v>
      </c>
      <c r="H333" s="11">
        <v>45087770</v>
      </c>
      <c r="I333" s="11">
        <v>0</v>
      </c>
      <c r="J333" s="11">
        <v>0</v>
      </c>
      <c r="K333" s="11">
        <v>45087770</v>
      </c>
      <c r="L333" s="11">
        <f t="shared" si="79"/>
        <v>45087770</v>
      </c>
      <c r="M333" s="4">
        <f t="shared" si="68"/>
        <v>1</v>
      </c>
    </row>
    <row r="334" spans="1:13" ht="15" x14ac:dyDescent="0.25">
      <c r="A334" s="23" t="s">
        <v>586</v>
      </c>
      <c r="B334" s="51" t="s">
        <v>594</v>
      </c>
      <c r="C334" s="24">
        <v>1114</v>
      </c>
      <c r="D334" s="26" t="s">
        <v>587</v>
      </c>
      <c r="E334" s="77" t="s">
        <v>595</v>
      </c>
      <c r="F334" s="11">
        <v>0</v>
      </c>
      <c r="G334" s="11">
        <v>0</v>
      </c>
      <c r="H334" s="11">
        <v>32640000</v>
      </c>
      <c r="I334" s="11">
        <v>0</v>
      </c>
      <c r="J334" s="11">
        <v>0</v>
      </c>
      <c r="K334" s="11">
        <v>32640000</v>
      </c>
      <c r="L334" s="11">
        <f t="shared" si="79"/>
        <v>32640000</v>
      </c>
      <c r="M334" s="4">
        <f t="shared" si="68"/>
        <v>1</v>
      </c>
    </row>
    <row r="335" spans="1:13" ht="15" x14ac:dyDescent="0.25">
      <c r="A335" s="23" t="s">
        <v>586</v>
      </c>
      <c r="B335" s="51" t="s">
        <v>596</v>
      </c>
      <c r="C335" s="24">
        <v>1114</v>
      </c>
      <c r="D335" s="26" t="s">
        <v>587</v>
      </c>
      <c r="E335" s="77" t="s">
        <v>597</v>
      </c>
      <c r="F335" s="11">
        <v>0</v>
      </c>
      <c r="G335" s="11">
        <v>0</v>
      </c>
      <c r="H335" s="11">
        <v>4667146</v>
      </c>
      <c r="I335" s="11">
        <v>0</v>
      </c>
      <c r="J335" s="11">
        <v>0</v>
      </c>
      <c r="K335" s="11">
        <v>4667146</v>
      </c>
      <c r="L335" s="11">
        <f t="shared" si="79"/>
        <v>4667146</v>
      </c>
      <c r="M335" s="4">
        <f t="shared" si="68"/>
        <v>1</v>
      </c>
    </row>
    <row r="336" spans="1:13" ht="15" x14ac:dyDescent="0.25">
      <c r="A336" s="23" t="s">
        <v>586</v>
      </c>
      <c r="B336" s="51" t="s">
        <v>598</v>
      </c>
      <c r="C336" s="24">
        <v>1133</v>
      </c>
      <c r="D336" s="26" t="s">
        <v>587</v>
      </c>
      <c r="E336" s="77" t="s">
        <v>599</v>
      </c>
      <c r="F336" s="11">
        <v>0</v>
      </c>
      <c r="G336" s="11">
        <v>0</v>
      </c>
      <c r="H336" s="11">
        <v>221839804</v>
      </c>
      <c r="I336" s="11">
        <v>0</v>
      </c>
      <c r="J336" s="11">
        <v>0</v>
      </c>
      <c r="K336" s="11">
        <v>221839804</v>
      </c>
      <c r="L336" s="11">
        <f t="shared" si="79"/>
        <v>221839804</v>
      </c>
      <c r="M336" s="4">
        <f t="shared" si="68"/>
        <v>1</v>
      </c>
    </row>
    <row r="337" spans="1:13" ht="15" x14ac:dyDescent="0.25">
      <c r="A337" s="23" t="s">
        <v>586</v>
      </c>
      <c r="B337" s="51" t="s">
        <v>600</v>
      </c>
      <c r="C337" s="24">
        <v>1133</v>
      </c>
      <c r="D337" s="26" t="s">
        <v>587</v>
      </c>
      <c r="E337" s="77" t="s">
        <v>601</v>
      </c>
      <c r="F337" s="11">
        <v>0</v>
      </c>
      <c r="G337" s="11">
        <v>0</v>
      </c>
      <c r="H337" s="11">
        <v>46041681</v>
      </c>
      <c r="I337" s="11">
        <v>0</v>
      </c>
      <c r="J337" s="11">
        <v>0</v>
      </c>
      <c r="K337" s="11">
        <v>46041681</v>
      </c>
      <c r="L337" s="11">
        <f t="shared" si="79"/>
        <v>46041681</v>
      </c>
      <c r="M337" s="4">
        <f t="shared" si="68"/>
        <v>1</v>
      </c>
    </row>
    <row r="338" spans="1:13" ht="15" x14ac:dyDescent="0.25">
      <c r="A338" s="23" t="s">
        <v>586</v>
      </c>
      <c r="B338" s="51" t="s">
        <v>602</v>
      </c>
      <c r="C338" s="24">
        <v>1133</v>
      </c>
      <c r="D338" s="26" t="s">
        <v>587</v>
      </c>
      <c r="E338" s="77" t="s">
        <v>603</v>
      </c>
      <c r="F338" s="11">
        <v>0</v>
      </c>
      <c r="G338" s="11">
        <v>0</v>
      </c>
      <c r="H338" s="11">
        <v>5000008</v>
      </c>
      <c r="I338" s="11">
        <v>0</v>
      </c>
      <c r="J338" s="11">
        <v>0</v>
      </c>
      <c r="K338" s="11">
        <v>5000008</v>
      </c>
      <c r="L338" s="11">
        <f t="shared" si="79"/>
        <v>5000008</v>
      </c>
      <c r="M338" s="4">
        <f t="shared" si="68"/>
        <v>1</v>
      </c>
    </row>
    <row r="339" spans="1:13" ht="15" x14ac:dyDescent="0.25">
      <c r="A339" s="23" t="s">
        <v>586</v>
      </c>
      <c r="B339" s="51" t="s">
        <v>604</v>
      </c>
      <c r="C339" s="24">
        <v>1114</v>
      </c>
      <c r="D339" s="26" t="s">
        <v>587</v>
      </c>
      <c r="E339" s="77" t="s">
        <v>605</v>
      </c>
      <c r="F339" s="11">
        <v>0</v>
      </c>
      <c r="G339" s="11">
        <v>0</v>
      </c>
      <c r="H339" s="11">
        <v>730873804</v>
      </c>
      <c r="I339" s="11">
        <v>0</v>
      </c>
      <c r="J339" s="11">
        <v>0</v>
      </c>
      <c r="K339" s="11">
        <v>730873804</v>
      </c>
      <c r="L339" s="11">
        <f t="shared" si="79"/>
        <v>730873804</v>
      </c>
      <c r="M339" s="4">
        <f t="shared" si="68"/>
        <v>1</v>
      </c>
    </row>
    <row r="340" spans="1:13" ht="15" x14ac:dyDescent="0.25">
      <c r="A340" s="23" t="s">
        <v>586</v>
      </c>
      <c r="B340" s="51" t="s">
        <v>606</v>
      </c>
      <c r="C340" s="24">
        <v>1114</v>
      </c>
      <c r="D340" s="26" t="s">
        <v>587</v>
      </c>
      <c r="E340" s="77" t="s">
        <v>607</v>
      </c>
      <c r="F340" s="11">
        <v>0</v>
      </c>
      <c r="G340" s="11">
        <v>0</v>
      </c>
      <c r="H340" s="11">
        <v>129365186</v>
      </c>
      <c r="I340" s="11">
        <v>0</v>
      </c>
      <c r="J340" s="11">
        <v>0</v>
      </c>
      <c r="K340" s="11">
        <v>129365186</v>
      </c>
      <c r="L340" s="11">
        <f t="shared" si="79"/>
        <v>129365186</v>
      </c>
      <c r="M340" s="4">
        <f t="shared" si="68"/>
        <v>1</v>
      </c>
    </row>
    <row r="341" spans="1:13" ht="15" x14ac:dyDescent="0.25">
      <c r="A341" s="23" t="s">
        <v>586</v>
      </c>
      <c r="B341" s="51" t="s">
        <v>608</v>
      </c>
      <c r="C341" s="24">
        <v>1116</v>
      </c>
      <c r="D341" s="26" t="s">
        <v>587</v>
      </c>
      <c r="E341" s="77" t="s">
        <v>609</v>
      </c>
      <c r="F341" s="11">
        <v>0</v>
      </c>
      <c r="G341" s="11">
        <v>0</v>
      </c>
      <c r="H341" s="11">
        <v>322741113</v>
      </c>
      <c r="I341" s="11">
        <v>0</v>
      </c>
      <c r="J341" s="11">
        <v>0</v>
      </c>
      <c r="K341" s="11">
        <v>322741113</v>
      </c>
      <c r="L341" s="11">
        <f t="shared" si="79"/>
        <v>322741113</v>
      </c>
      <c r="M341" s="4">
        <f t="shared" si="68"/>
        <v>1</v>
      </c>
    </row>
    <row r="342" spans="1:13" ht="15" x14ac:dyDescent="0.25">
      <c r="A342" s="23" t="s">
        <v>586</v>
      </c>
      <c r="B342" s="51" t="s">
        <v>610</v>
      </c>
      <c r="C342" s="24">
        <v>1116</v>
      </c>
      <c r="D342" s="26" t="s">
        <v>587</v>
      </c>
      <c r="E342" s="77" t="s">
        <v>611</v>
      </c>
      <c r="F342" s="11">
        <v>0</v>
      </c>
      <c r="G342" s="11">
        <v>0</v>
      </c>
      <c r="H342" s="11">
        <v>11620999</v>
      </c>
      <c r="I342" s="11">
        <v>0</v>
      </c>
      <c r="J342" s="11">
        <v>0</v>
      </c>
      <c r="K342" s="11">
        <v>11620999</v>
      </c>
      <c r="L342" s="11">
        <f t="shared" si="79"/>
        <v>11620999</v>
      </c>
      <c r="M342" s="4">
        <f t="shared" si="68"/>
        <v>1</v>
      </c>
    </row>
    <row r="343" spans="1:13" ht="15" x14ac:dyDescent="0.25">
      <c r="A343" s="23" t="s">
        <v>586</v>
      </c>
      <c r="B343" s="51" t="s">
        <v>612</v>
      </c>
      <c r="C343" s="24">
        <v>1116</v>
      </c>
      <c r="D343" s="26" t="s">
        <v>587</v>
      </c>
      <c r="E343" s="77" t="s">
        <v>613</v>
      </c>
      <c r="F343" s="11">
        <v>0</v>
      </c>
      <c r="G343" s="11">
        <v>0</v>
      </c>
      <c r="H343" s="11">
        <v>82454839</v>
      </c>
      <c r="I343" s="11">
        <v>0</v>
      </c>
      <c r="J343" s="11">
        <v>0</v>
      </c>
      <c r="K343" s="11">
        <v>82454839</v>
      </c>
      <c r="L343" s="11">
        <f t="shared" si="79"/>
        <v>82454839</v>
      </c>
      <c r="M343" s="4">
        <f t="shared" si="68"/>
        <v>1</v>
      </c>
    </row>
    <row r="344" spans="1:13" ht="15" x14ac:dyDescent="0.25">
      <c r="A344" s="23" t="s">
        <v>586</v>
      </c>
      <c r="B344" s="51" t="s">
        <v>614</v>
      </c>
      <c r="C344" s="24">
        <v>1116</v>
      </c>
      <c r="D344" s="26" t="s">
        <v>587</v>
      </c>
      <c r="E344" s="77" t="s">
        <v>615</v>
      </c>
      <c r="F344" s="11">
        <v>0</v>
      </c>
      <c r="G344" s="11">
        <v>0</v>
      </c>
      <c r="H344" s="11">
        <v>168509800</v>
      </c>
      <c r="I344" s="11">
        <v>0</v>
      </c>
      <c r="J344" s="11">
        <v>0</v>
      </c>
      <c r="K344" s="11">
        <v>168509800</v>
      </c>
      <c r="L344" s="11">
        <f t="shared" si="79"/>
        <v>168509800</v>
      </c>
      <c r="M344" s="4">
        <f t="shared" si="68"/>
        <v>1</v>
      </c>
    </row>
    <row r="345" spans="1:13" ht="15" x14ac:dyDescent="0.25">
      <c r="A345" s="23" t="s">
        <v>586</v>
      </c>
      <c r="B345" s="51" t="s">
        <v>616</v>
      </c>
      <c r="C345" s="24">
        <v>1116</v>
      </c>
      <c r="D345" s="26" t="s">
        <v>587</v>
      </c>
      <c r="E345" s="77" t="s">
        <v>617</v>
      </c>
      <c r="F345" s="11">
        <v>0</v>
      </c>
      <c r="G345" s="11">
        <v>0</v>
      </c>
      <c r="H345" s="11">
        <v>15720000</v>
      </c>
      <c r="I345" s="11">
        <v>0</v>
      </c>
      <c r="J345" s="11">
        <v>0</v>
      </c>
      <c r="K345" s="11">
        <v>15720000</v>
      </c>
      <c r="L345" s="11">
        <f t="shared" si="79"/>
        <v>15720000</v>
      </c>
      <c r="M345" s="4">
        <f t="shared" si="68"/>
        <v>1</v>
      </c>
    </row>
    <row r="346" spans="1:13" ht="15" x14ac:dyDescent="0.25">
      <c r="A346" s="23" t="s">
        <v>586</v>
      </c>
      <c r="B346" s="51" t="s">
        <v>618</v>
      </c>
      <c r="C346" s="24">
        <v>1114</v>
      </c>
      <c r="D346" s="26" t="s">
        <v>587</v>
      </c>
      <c r="E346" s="77" t="s">
        <v>619</v>
      </c>
      <c r="F346" s="11">
        <v>0</v>
      </c>
      <c r="G346" s="11">
        <v>0</v>
      </c>
      <c r="H346" s="11">
        <v>4941386</v>
      </c>
      <c r="I346" s="11">
        <v>0</v>
      </c>
      <c r="J346" s="11">
        <v>0</v>
      </c>
      <c r="K346" s="11">
        <v>4941386</v>
      </c>
      <c r="L346" s="11">
        <f t="shared" si="79"/>
        <v>4941386</v>
      </c>
      <c r="M346" s="4">
        <f t="shared" si="68"/>
        <v>1</v>
      </c>
    </row>
    <row r="347" spans="1:13" ht="15" x14ac:dyDescent="0.25">
      <c r="A347" s="23" t="s">
        <v>586</v>
      </c>
      <c r="B347" s="51" t="s">
        <v>620</v>
      </c>
      <c r="C347" s="24">
        <v>1116</v>
      </c>
      <c r="D347" s="26" t="s">
        <v>587</v>
      </c>
      <c r="E347" s="77" t="s">
        <v>621</v>
      </c>
      <c r="F347" s="11">
        <v>0</v>
      </c>
      <c r="G347" s="11">
        <v>0</v>
      </c>
      <c r="H347" s="11">
        <v>15960000</v>
      </c>
      <c r="I347" s="11">
        <v>0</v>
      </c>
      <c r="J347" s="11">
        <v>0</v>
      </c>
      <c r="K347" s="11">
        <v>15960000</v>
      </c>
      <c r="L347" s="11">
        <f t="shared" si="79"/>
        <v>15960000</v>
      </c>
      <c r="M347" s="4">
        <f t="shared" si="68"/>
        <v>1</v>
      </c>
    </row>
    <row r="348" spans="1:13" ht="15" x14ac:dyDescent="0.25">
      <c r="A348" s="23" t="s">
        <v>586</v>
      </c>
      <c r="B348" s="51" t="s">
        <v>622</v>
      </c>
      <c r="C348" s="24">
        <v>1116</v>
      </c>
      <c r="D348" s="26" t="s">
        <v>587</v>
      </c>
      <c r="E348" s="77" t="s">
        <v>623</v>
      </c>
      <c r="F348" s="11">
        <v>0</v>
      </c>
      <c r="G348" s="11">
        <v>0</v>
      </c>
      <c r="H348" s="11">
        <v>461940073</v>
      </c>
      <c r="I348" s="11">
        <v>0</v>
      </c>
      <c r="J348" s="11">
        <v>0</v>
      </c>
      <c r="K348" s="11">
        <v>461940073</v>
      </c>
      <c r="L348" s="11">
        <f t="shared" si="79"/>
        <v>461940073</v>
      </c>
      <c r="M348" s="4">
        <f t="shared" si="68"/>
        <v>1</v>
      </c>
    </row>
    <row r="349" spans="1:13" ht="15" x14ac:dyDescent="0.25">
      <c r="A349" s="23" t="s">
        <v>586</v>
      </c>
      <c r="B349" s="51" t="s">
        <v>624</v>
      </c>
      <c r="C349" s="24">
        <v>1116</v>
      </c>
      <c r="D349" s="26" t="s">
        <v>587</v>
      </c>
      <c r="E349" s="77" t="s">
        <v>625</v>
      </c>
      <c r="F349" s="11">
        <v>0</v>
      </c>
      <c r="G349" s="11">
        <v>0</v>
      </c>
      <c r="H349" s="11">
        <v>206587569</v>
      </c>
      <c r="I349" s="11">
        <v>0</v>
      </c>
      <c r="J349" s="11">
        <v>0</v>
      </c>
      <c r="K349" s="11">
        <v>206587569</v>
      </c>
      <c r="L349" s="11">
        <f t="shared" si="79"/>
        <v>206587569</v>
      </c>
      <c r="M349" s="4">
        <f t="shared" si="68"/>
        <v>1</v>
      </c>
    </row>
    <row r="350" spans="1:13" ht="15" x14ac:dyDescent="0.2">
      <c r="A350" s="16" t="s">
        <v>626</v>
      </c>
      <c r="B350" s="52"/>
      <c r="C350" s="44"/>
      <c r="D350" s="28" t="s">
        <v>627</v>
      </c>
      <c r="E350" s="71"/>
      <c r="F350" s="38">
        <f t="shared" ref="F350:L350" si="80">SUBTOTAL(9,F351:F496)</f>
        <v>0</v>
      </c>
      <c r="G350" s="38">
        <f t="shared" si="80"/>
        <v>-4774273216</v>
      </c>
      <c r="H350" s="38">
        <f t="shared" si="80"/>
        <v>372717809214</v>
      </c>
      <c r="I350" s="38">
        <f t="shared" si="80"/>
        <v>-500000000</v>
      </c>
      <c r="J350" s="38">
        <f t="shared" si="80"/>
        <v>6543336797</v>
      </c>
      <c r="K350" s="38">
        <f t="shared" si="80"/>
        <v>373986872795</v>
      </c>
      <c r="L350" s="38">
        <f t="shared" si="80"/>
        <v>373986872795</v>
      </c>
      <c r="M350" s="39">
        <f t="shared" si="68"/>
        <v>1</v>
      </c>
    </row>
    <row r="351" spans="1:13" ht="24" customHeight="1" x14ac:dyDescent="0.2">
      <c r="A351" s="16" t="s">
        <v>628</v>
      </c>
      <c r="B351" s="52"/>
      <c r="C351" s="44"/>
      <c r="D351" s="28" t="s">
        <v>629</v>
      </c>
      <c r="E351" s="71"/>
      <c r="F351" s="38">
        <f t="shared" ref="F351:L351" si="81">SUBTOTAL(9,F352:F496)</f>
        <v>0</v>
      </c>
      <c r="G351" s="38">
        <f t="shared" si="81"/>
        <v>-4774273216</v>
      </c>
      <c r="H351" s="38">
        <f t="shared" si="81"/>
        <v>372717809214</v>
      </c>
      <c r="I351" s="38">
        <f t="shared" si="81"/>
        <v>-500000000</v>
      </c>
      <c r="J351" s="38">
        <f t="shared" si="81"/>
        <v>6543336797</v>
      </c>
      <c r="K351" s="38">
        <f t="shared" si="81"/>
        <v>373986872795</v>
      </c>
      <c r="L351" s="38">
        <f t="shared" si="81"/>
        <v>373986872795</v>
      </c>
      <c r="M351" s="39">
        <f t="shared" si="68"/>
        <v>1</v>
      </c>
    </row>
    <row r="352" spans="1:13" ht="15" x14ac:dyDescent="0.2">
      <c r="A352" s="16" t="s">
        <v>630</v>
      </c>
      <c r="B352" s="52"/>
      <c r="C352" s="44"/>
      <c r="D352" s="28" t="s">
        <v>631</v>
      </c>
      <c r="E352" s="71"/>
      <c r="F352" s="38">
        <f>SUBTOTAL(9,F353:F353)</f>
        <v>0</v>
      </c>
      <c r="G352" s="38">
        <f t="shared" ref="G352:L352" si="82">SUBTOTAL(9,G353:G353)</f>
        <v>0</v>
      </c>
      <c r="H352" s="38">
        <f t="shared" si="82"/>
        <v>31482468284</v>
      </c>
      <c r="I352" s="38">
        <f t="shared" si="82"/>
        <v>0</v>
      </c>
      <c r="J352" s="38">
        <f t="shared" si="82"/>
        <v>0</v>
      </c>
      <c r="K352" s="38">
        <f t="shared" si="82"/>
        <v>31482468284</v>
      </c>
      <c r="L352" s="38">
        <f t="shared" si="82"/>
        <v>31482468284</v>
      </c>
      <c r="M352" s="39">
        <f t="shared" si="68"/>
        <v>1</v>
      </c>
    </row>
    <row r="353" spans="1:13" ht="50.25" customHeight="1" x14ac:dyDescent="0.25">
      <c r="A353" s="23" t="s">
        <v>632</v>
      </c>
      <c r="B353" s="40" t="s">
        <v>633</v>
      </c>
      <c r="C353" s="41" t="s">
        <v>24</v>
      </c>
      <c r="D353" s="26" t="s">
        <v>634</v>
      </c>
      <c r="E353" s="27" t="s">
        <v>635</v>
      </c>
      <c r="F353" s="11">
        <v>0</v>
      </c>
      <c r="G353" s="11">
        <v>0</v>
      </c>
      <c r="H353" s="3">
        <v>31482468284</v>
      </c>
      <c r="I353" s="3">
        <v>0</v>
      </c>
      <c r="J353" s="3">
        <v>0</v>
      </c>
      <c r="K353" s="3">
        <v>31482468284</v>
      </c>
      <c r="L353" s="3">
        <f>((+K353)*-1)*-1</f>
        <v>31482468284</v>
      </c>
      <c r="M353" s="4">
        <f t="shared" si="68"/>
        <v>1</v>
      </c>
    </row>
    <row r="354" spans="1:13" ht="30" x14ac:dyDescent="0.2">
      <c r="A354" s="16" t="s">
        <v>636</v>
      </c>
      <c r="B354" s="52"/>
      <c r="C354" s="44"/>
      <c r="D354" s="28" t="s">
        <v>637</v>
      </c>
      <c r="E354" s="71"/>
      <c r="F354" s="38">
        <f t="shared" ref="F354:L354" si="83">SUBTOTAL(9,F355:F496)</f>
        <v>0</v>
      </c>
      <c r="G354" s="38">
        <f t="shared" si="83"/>
        <v>-4774273216</v>
      </c>
      <c r="H354" s="38">
        <f t="shared" si="83"/>
        <v>341235340930</v>
      </c>
      <c r="I354" s="38">
        <f t="shared" si="83"/>
        <v>-500000000</v>
      </c>
      <c r="J354" s="38">
        <f t="shared" si="83"/>
        <v>6543336797</v>
      </c>
      <c r="K354" s="38">
        <f t="shared" si="83"/>
        <v>342504404511</v>
      </c>
      <c r="L354" s="38">
        <f t="shared" si="83"/>
        <v>342504404511</v>
      </c>
      <c r="M354" s="39">
        <f t="shared" ref="M354:M415" si="84">+IF(ISNUMBER(L354/K354)=TRUE,L354/K354,"")</f>
        <v>1</v>
      </c>
    </row>
    <row r="355" spans="1:13" ht="37.5" customHeight="1" x14ac:dyDescent="0.2">
      <c r="A355" s="16" t="s">
        <v>638</v>
      </c>
      <c r="B355" s="52"/>
      <c r="C355" s="44"/>
      <c r="D355" s="28" t="s">
        <v>639</v>
      </c>
      <c r="E355" s="71"/>
      <c r="F355" s="38">
        <f t="shared" ref="F355:L355" si="85">SUBTOTAL(9,F356:F388)</f>
        <v>0</v>
      </c>
      <c r="G355" s="38">
        <f t="shared" si="85"/>
        <v>-3997508504</v>
      </c>
      <c r="H355" s="38">
        <f t="shared" si="85"/>
        <v>141226904543</v>
      </c>
      <c r="I355" s="38">
        <f t="shared" si="85"/>
        <v>0</v>
      </c>
      <c r="J355" s="38">
        <f t="shared" si="85"/>
        <v>0</v>
      </c>
      <c r="K355" s="38">
        <f t="shared" si="85"/>
        <v>137229396039</v>
      </c>
      <c r="L355" s="38">
        <f t="shared" si="85"/>
        <v>137229396039</v>
      </c>
      <c r="M355" s="39">
        <f t="shared" si="84"/>
        <v>1</v>
      </c>
    </row>
    <row r="356" spans="1:13" ht="25.5" customHeight="1" x14ac:dyDescent="0.2">
      <c r="A356" s="16" t="s">
        <v>640</v>
      </c>
      <c r="B356" s="52"/>
      <c r="C356" s="44"/>
      <c r="D356" s="28" t="s">
        <v>641</v>
      </c>
      <c r="E356" s="71"/>
      <c r="F356" s="22">
        <f t="shared" ref="F356:L356" si="86">SUBTOTAL(9,F357:F357)</f>
        <v>0</v>
      </c>
      <c r="G356" s="22">
        <f t="shared" si="86"/>
        <v>0</v>
      </c>
      <c r="H356" s="22">
        <f t="shared" si="86"/>
        <v>110606909208</v>
      </c>
      <c r="I356" s="22">
        <f t="shared" si="86"/>
        <v>0</v>
      </c>
      <c r="J356" s="22">
        <f t="shared" si="86"/>
        <v>0</v>
      </c>
      <c r="K356" s="22">
        <f t="shared" si="86"/>
        <v>110606909208</v>
      </c>
      <c r="L356" s="22">
        <f t="shared" si="86"/>
        <v>110606909208</v>
      </c>
      <c r="M356" s="15">
        <f t="shared" si="84"/>
        <v>1</v>
      </c>
    </row>
    <row r="357" spans="1:13" ht="28.5" customHeight="1" x14ac:dyDescent="0.25">
      <c r="A357" s="23" t="s">
        <v>642</v>
      </c>
      <c r="B357" s="51" t="s">
        <v>643</v>
      </c>
      <c r="C357" s="41" t="s">
        <v>24</v>
      </c>
      <c r="D357" s="26" t="s">
        <v>576</v>
      </c>
      <c r="E357" s="27" t="s">
        <v>279</v>
      </c>
      <c r="F357" s="11">
        <v>0</v>
      </c>
      <c r="G357" s="11">
        <v>0</v>
      </c>
      <c r="H357" s="11">
        <v>110606909208</v>
      </c>
      <c r="I357" s="11">
        <v>0</v>
      </c>
      <c r="J357" s="11">
        <v>0</v>
      </c>
      <c r="K357" s="11">
        <v>110606909208</v>
      </c>
      <c r="L357" s="11">
        <f>((+K357)*-1)*-1</f>
        <v>110606909208</v>
      </c>
      <c r="M357" s="4">
        <f t="shared" si="84"/>
        <v>1</v>
      </c>
    </row>
    <row r="358" spans="1:13" ht="15" x14ac:dyDescent="0.2">
      <c r="A358" s="16" t="s">
        <v>644</v>
      </c>
      <c r="B358" s="52"/>
      <c r="C358" s="44"/>
      <c r="D358" s="28" t="s">
        <v>645</v>
      </c>
      <c r="E358" s="76"/>
      <c r="F358" s="38">
        <f>SUBTOTAL(9,F359:F361)</f>
        <v>0</v>
      </c>
      <c r="G358" s="38">
        <f t="shared" ref="G358:L358" si="87">SUBTOTAL(9,G359:G361)</f>
        <v>0</v>
      </c>
      <c r="H358" s="38">
        <f t="shared" si="87"/>
        <v>18883493633</v>
      </c>
      <c r="I358" s="38">
        <f t="shared" si="87"/>
        <v>0</v>
      </c>
      <c r="J358" s="38">
        <f t="shared" si="87"/>
        <v>0</v>
      </c>
      <c r="K358" s="38">
        <f t="shared" si="87"/>
        <v>18883493633</v>
      </c>
      <c r="L358" s="38">
        <f t="shared" si="87"/>
        <v>18883493633</v>
      </c>
      <c r="M358" s="39">
        <f t="shared" si="84"/>
        <v>1</v>
      </c>
    </row>
    <row r="359" spans="1:13" ht="30" x14ac:dyDescent="0.25">
      <c r="A359" s="23" t="s">
        <v>646</v>
      </c>
      <c r="B359" s="51" t="s">
        <v>647</v>
      </c>
      <c r="C359" s="41" t="s">
        <v>38</v>
      </c>
      <c r="D359" s="68" t="s">
        <v>581</v>
      </c>
      <c r="E359" s="27" t="s">
        <v>288</v>
      </c>
      <c r="F359" s="11">
        <v>0</v>
      </c>
      <c r="G359" s="11">
        <v>0</v>
      </c>
      <c r="H359" s="11">
        <v>16217505844</v>
      </c>
      <c r="I359" s="11">
        <v>0</v>
      </c>
      <c r="J359" s="11">
        <v>0</v>
      </c>
      <c r="K359" s="11">
        <v>16217505844</v>
      </c>
      <c r="L359" s="11">
        <f>((+K359)*-1)*-1</f>
        <v>16217505844</v>
      </c>
      <c r="M359" s="4">
        <f t="shared" si="84"/>
        <v>1</v>
      </c>
    </row>
    <row r="360" spans="1:13" ht="48.75" customHeight="1" x14ac:dyDescent="0.25">
      <c r="A360" s="23" t="s">
        <v>648</v>
      </c>
      <c r="B360" s="51" t="s">
        <v>649</v>
      </c>
      <c r="C360" s="41" t="s">
        <v>38</v>
      </c>
      <c r="D360" s="68" t="s">
        <v>584</v>
      </c>
      <c r="E360" s="27" t="s">
        <v>292</v>
      </c>
      <c r="F360" s="11">
        <v>0</v>
      </c>
      <c r="G360" s="11">
        <v>0</v>
      </c>
      <c r="H360" s="11">
        <v>1585695814</v>
      </c>
      <c r="I360" s="11">
        <v>0</v>
      </c>
      <c r="J360" s="11">
        <v>0</v>
      </c>
      <c r="K360" s="11">
        <v>1585695814</v>
      </c>
      <c r="L360" s="11">
        <f>((+K360)*-1)*-1</f>
        <v>1585695814</v>
      </c>
      <c r="M360" s="4">
        <f t="shared" si="84"/>
        <v>1</v>
      </c>
    </row>
    <row r="361" spans="1:13" ht="48.75" customHeight="1" x14ac:dyDescent="0.25">
      <c r="A361" s="23" t="s">
        <v>648</v>
      </c>
      <c r="B361" s="51" t="s">
        <v>650</v>
      </c>
      <c r="C361" s="41" t="s">
        <v>38</v>
      </c>
      <c r="D361" s="69" t="s">
        <v>584</v>
      </c>
      <c r="E361" s="27" t="s">
        <v>296</v>
      </c>
      <c r="F361" s="11">
        <v>0</v>
      </c>
      <c r="G361" s="11">
        <v>0</v>
      </c>
      <c r="H361" s="11">
        <v>1080291975</v>
      </c>
      <c r="I361" s="11">
        <v>0</v>
      </c>
      <c r="J361" s="11">
        <v>0</v>
      </c>
      <c r="K361" s="11">
        <v>1080291975</v>
      </c>
      <c r="L361" s="11">
        <f>((+K361)*-1)*-1</f>
        <v>1080291975</v>
      </c>
      <c r="M361" s="4">
        <f t="shared" si="84"/>
        <v>1</v>
      </c>
    </row>
    <row r="362" spans="1:13" ht="30" x14ac:dyDescent="0.2">
      <c r="A362" s="53" t="s">
        <v>651</v>
      </c>
      <c r="B362" s="52"/>
      <c r="C362" s="44"/>
      <c r="D362" s="28" t="s">
        <v>652</v>
      </c>
      <c r="E362" s="71"/>
      <c r="F362" s="38">
        <f t="shared" ref="F362:L362" si="88">SUBTOTAL(9,F363:F388)</f>
        <v>0</v>
      </c>
      <c r="G362" s="38">
        <f t="shared" si="88"/>
        <v>-3997508504</v>
      </c>
      <c r="H362" s="38">
        <f t="shared" si="88"/>
        <v>11736501702</v>
      </c>
      <c r="I362" s="38">
        <f t="shared" si="88"/>
        <v>0</v>
      </c>
      <c r="J362" s="38">
        <f t="shared" si="88"/>
        <v>0</v>
      </c>
      <c r="K362" s="38">
        <f t="shared" si="88"/>
        <v>7738993198</v>
      </c>
      <c r="L362" s="38">
        <f t="shared" si="88"/>
        <v>7738993198</v>
      </c>
      <c r="M362" s="39">
        <f t="shared" si="84"/>
        <v>1</v>
      </c>
    </row>
    <row r="363" spans="1:13" ht="30" x14ac:dyDescent="0.2">
      <c r="A363" s="23" t="s">
        <v>653</v>
      </c>
      <c r="B363" s="40" t="s">
        <v>654</v>
      </c>
      <c r="C363" s="41" t="s">
        <v>24</v>
      </c>
      <c r="D363" s="26" t="s">
        <v>652</v>
      </c>
      <c r="E363" s="78" t="s">
        <v>655</v>
      </c>
      <c r="F363" s="3">
        <v>0</v>
      </c>
      <c r="G363" s="3">
        <v>0</v>
      </c>
      <c r="H363" s="3">
        <v>3883457543</v>
      </c>
      <c r="I363" s="3">
        <v>0</v>
      </c>
      <c r="J363" s="3">
        <v>0</v>
      </c>
      <c r="K363" s="3">
        <v>3883457543</v>
      </c>
      <c r="L363" s="3">
        <f t="shared" ref="L363:L388" si="89">((+K363)*-1)*-1</f>
        <v>3883457543</v>
      </c>
      <c r="M363" s="4">
        <f t="shared" si="84"/>
        <v>1</v>
      </c>
    </row>
    <row r="364" spans="1:13" ht="30" x14ac:dyDescent="0.2">
      <c r="A364" s="23" t="s">
        <v>653</v>
      </c>
      <c r="B364" s="40" t="s">
        <v>656</v>
      </c>
      <c r="C364" s="41" t="s">
        <v>24</v>
      </c>
      <c r="D364" s="26" t="s">
        <v>652</v>
      </c>
      <c r="E364" s="78" t="s">
        <v>657</v>
      </c>
      <c r="F364" s="3">
        <v>0</v>
      </c>
      <c r="G364" s="3">
        <v>0</v>
      </c>
      <c r="H364" s="3">
        <v>284714</v>
      </c>
      <c r="I364" s="3">
        <v>0</v>
      </c>
      <c r="J364" s="3">
        <v>0</v>
      </c>
      <c r="K364" s="3">
        <v>284714</v>
      </c>
      <c r="L364" s="3">
        <f t="shared" si="89"/>
        <v>284714</v>
      </c>
      <c r="M364" s="4">
        <f t="shared" si="84"/>
        <v>1</v>
      </c>
    </row>
    <row r="365" spans="1:13" ht="30" x14ac:dyDescent="0.2">
      <c r="A365" s="23" t="s">
        <v>653</v>
      </c>
      <c r="B365" s="40" t="s">
        <v>658</v>
      </c>
      <c r="C365" s="41" t="s">
        <v>24</v>
      </c>
      <c r="D365" s="26" t="s">
        <v>652</v>
      </c>
      <c r="E365" s="78" t="s">
        <v>659</v>
      </c>
      <c r="F365" s="3">
        <v>0</v>
      </c>
      <c r="G365" s="3">
        <v>0</v>
      </c>
      <c r="H365" s="3">
        <v>83927292</v>
      </c>
      <c r="I365" s="3">
        <v>0</v>
      </c>
      <c r="J365" s="3">
        <v>0</v>
      </c>
      <c r="K365" s="3">
        <v>83927292</v>
      </c>
      <c r="L365" s="3">
        <f t="shared" si="89"/>
        <v>83927292</v>
      </c>
      <c r="M365" s="4">
        <f t="shared" si="84"/>
        <v>1</v>
      </c>
    </row>
    <row r="366" spans="1:13" ht="30" x14ac:dyDescent="0.2">
      <c r="A366" s="23" t="s">
        <v>653</v>
      </c>
      <c r="B366" s="40" t="s">
        <v>660</v>
      </c>
      <c r="C366" s="41" t="s">
        <v>24</v>
      </c>
      <c r="D366" s="26" t="s">
        <v>652</v>
      </c>
      <c r="E366" s="78" t="s">
        <v>661</v>
      </c>
      <c r="F366" s="3">
        <v>0</v>
      </c>
      <c r="G366" s="3">
        <v>0</v>
      </c>
      <c r="H366" s="3">
        <v>972163223</v>
      </c>
      <c r="I366" s="3">
        <v>0</v>
      </c>
      <c r="J366" s="3">
        <v>0</v>
      </c>
      <c r="K366" s="3">
        <v>972163223</v>
      </c>
      <c r="L366" s="3">
        <f t="shared" si="89"/>
        <v>972163223</v>
      </c>
      <c r="M366" s="4">
        <f t="shared" si="84"/>
        <v>1</v>
      </c>
    </row>
    <row r="367" spans="1:13" ht="30" x14ac:dyDescent="0.2">
      <c r="A367" s="23" t="s">
        <v>653</v>
      </c>
      <c r="B367" s="40" t="s">
        <v>662</v>
      </c>
      <c r="C367" s="41" t="s">
        <v>24</v>
      </c>
      <c r="D367" s="26" t="s">
        <v>652</v>
      </c>
      <c r="E367" s="78" t="s">
        <v>663</v>
      </c>
      <c r="F367" s="3">
        <v>0</v>
      </c>
      <c r="G367" s="3">
        <v>0</v>
      </c>
      <c r="H367" s="3">
        <v>52408406</v>
      </c>
      <c r="I367" s="3">
        <v>0</v>
      </c>
      <c r="J367" s="3">
        <v>0</v>
      </c>
      <c r="K367" s="3">
        <v>52408406</v>
      </c>
      <c r="L367" s="3">
        <f t="shared" si="89"/>
        <v>52408406</v>
      </c>
      <c r="M367" s="4">
        <f t="shared" si="84"/>
        <v>1</v>
      </c>
    </row>
    <row r="368" spans="1:13" ht="30" x14ac:dyDescent="0.2">
      <c r="A368" s="23" t="s">
        <v>653</v>
      </c>
      <c r="B368" s="40" t="s">
        <v>664</v>
      </c>
      <c r="C368" s="41" t="s">
        <v>24</v>
      </c>
      <c r="D368" s="26" t="s">
        <v>652</v>
      </c>
      <c r="E368" s="78" t="s">
        <v>665</v>
      </c>
      <c r="F368" s="3">
        <v>0</v>
      </c>
      <c r="G368" s="3">
        <v>0</v>
      </c>
      <c r="H368" s="3">
        <v>19752543</v>
      </c>
      <c r="I368" s="3">
        <v>0</v>
      </c>
      <c r="J368" s="3">
        <v>0</v>
      </c>
      <c r="K368" s="3">
        <v>19752543</v>
      </c>
      <c r="L368" s="3">
        <f t="shared" si="89"/>
        <v>19752543</v>
      </c>
      <c r="M368" s="4">
        <f t="shared" si="84"/>
        <v>1</v>
      </c>
    </row>
    <row r="369" spans="1:13" ht="30" x14ac:dyDescent="0.2">
      <c r="A369" s="23" t="s">
        <v>653</v>
      </c>
      <c r="B369" s="40" t="s">
        <v>666</v>
      </c>
      <c r="C369" s="41" t="s">
        <v>24</v>
      </c>
      <c r="D369" s="26" t="s">
        <v>652</v>
      </c>
      <c r="E369" s="78" t="s">
        <v>667</v>
      </c>
      <c r="F369" s="3">
        <v>0</v>
      </c>
      <c r="G369" s="3">
        <v>0</v>
      </c>
      <c r="H369" s="3">
        <v>30194096</v>
      </c>
      <c r="I369" s="3">
        <v>0</v>
      </c>
      <c r="J369" s="3">
        <v>0</v>
      </c>
      <c r="K369" s="3">
        <v>30194096</v>
      </c>
      <c r="L369" s="3">
        <f t="shared" si="89"/>
        <v>30194096</v>
      </c>
      <c r="M369" s="4">
        <f t="shared" si="84"/>
        <v>1</v>
      </c>
    </row>
    <row r="370" spans="1:13" ht="30" x14ac:dyDescent="0.2">
      <c r="A370" s="23" t="s">
        <v>653</v>
      </c>
      <c r="B370" s="40" t="s">
        <v>668</v>
      </c>
      <c r="C370" s="41" t="s">
        <v>24</v>
      </c>
      <c r="D370" s="26" t="s">
        <v>652</v>
      </c>
      <c r="E370" s="78" t="s">
        <v>669</v>
      </c>
      <c r="F370" s="3">
        <v>0</v>
      </c>
      <c r="G370" s="3">
        <v>0</v>
      </c>
      <c r="H370" s="3">
        <v>19481189</v>
      </c>
      <c r="I370" s="3">
        <v>0</v>
      </c>
      <c r="J370" s="3">
        <v>0</v>
      </c>
      <c r="K370" s="3">
        <v>19481189</v>
      </c>
      <c r="L370" s="3">
        <f t="shared" si="89"/>
        <v>19481189</v>
      </c>
      <c r="M370" s="4">
        <f t="shared" si="84"/>
        <v>1</v>
      </c>
    </row>
    <row r="371" spans="1:13" ht="30" x14ac:dyDescent="0.2">
      <c r="A371" s="23" t="s">
        <v>653</v>
      </c>
      <c r="B371" s="40" t="s">
        <v>670</v>
      </c>
      <c r="C371" s="41" t="s">
        <v>24</v>
      </c>
      <c r="D371" s="26" t="s">
        <v>652</v>
      </c>
      <c r="E371" s="78" t="s">
        <v>302</v>
      </c>
      <c r="F371" s="3">
        <v>0</v>
      </c>
      <c r="G371" s="3">
        <v>0</v>
      </c>
      <c r="H371" s="3">
        <v>148417458</v>
      </c>
      <c r="I371" s="3">
        <v>0</v>
      </c>
      <c r="J371" s="3">
        <v>0</v>
      </c>
      <c r="K371" s="3">
        <v>148417458</v>
      </c>
      <c r="L371" s="3">
        <f t="shared" si="89"/>
        <v>148417458</v>
      </c>
      <c r="M371" s="4">
        <f t="shared" si="84"/>
        <v>1</v>
      </c>
    </row>
    <row r="372" spans="1:13" ht="30" x14ac:dyDescent="0.2">
      <c r="A372" s="23" t="s">
        <v>653</v>
      </c>
      <c r="B372" s="40" t="s">
        <v>671</v>
      </c>
      <c r="C372" s="41" t="s">
        <v>24</v>
      </c>
      <c r="D372" s="26" t="s">
        <v>652</v>
      </c>
      <c r="E372" s="78" t="s">
        <v>304</v>
      </c>
      <c r="F372" s="3">
        <v>0</v>
      </c>
      <c r="G372" s="3">
        <v>0</v>
      </c>
      <c r="H372" s="3">
        <v>399022433</v>
      </c>
      <c r="I372" s="3">
        <v>0</v>
      </c>
      <c r="J372" s="3">
        <v>0</v>
      </c>
      <c r="K372" s="3">
        <v>399022433</v>
      </c>
      <c r="L372" s="3">
        <f t="shared" si="89"/>
        <v>399022433</v>
      </c>
      <c r="M372" s="4">
        <f t="shared" si="84"/>
        <v>1</v>
      </c>
    </row>
    <row r="373" spans="1:13" ht="30" x14ac:dyDescent="0.2">
      <c r="A373" s="23" t="s">
        <v>653</v>
      </c>
      <c r="B373" s="40" t="s">
        <v>672</v>
      </c>
      <c r="C373" s="41" t="s">
        <v>24</v>
      </c>
      <c r="D373" s="26" t="s">
        <v>652</v>
      </c>
      <c r="E373" s="78" t="s">
        <v>306</v>
      </c>
      <c r="F373" s="3">
        <v>0</v>
      </c>
      <c r="G373" s="3">
        <v>-239730571</v>
      </c>
      <c r="H373" s="3">
        <v>239730571</v>
      </c>
      <c r="I373" s="3">
        <v>0</v>
      </c>
      <c r="J373" s="3">
        <v>0</v>
      </c>
      <c r="K373" s="3">
        <v>0</v>
      </c>
      <c r="L373" s="3">
        <f t="shared" si="89"/>
        <v>0</v>
      </c>
      <c r="M373" s="4" t="str">
        <f t="shared" si="84"/>
        <v/>
      </c>
    </row>
    <row r="374" spans="1:13" ht="30" x14ac:dyDescent="0.2">
      <c r="A374" s="23" t="s">
        <v>653</v>
      </c>
      <c r="B374" s="40" t="s">
        <v>673</v>
      </c>
      <c r="C374" s="41" t="s">
        <v>24</v>
      </c>
      <c r="D374" s="26" t="s">
        <v>652</v>
      </c>
      <c r="E374" s="78" t="s">
        <v>308</v>
      </c>
      <c r="F374" s="3">
        <v>0</v>
      </c>
      <c r="G374" s="3">
        <v>-173510392</v>
      </c>
      <c r="H374" s="3">
        <v>173510392</v>
      </c>
      <c r="I374" s="3">
        <v>0</v>
      </c>
      <c r="J374" s="3">
        <v>0</v>
      </c>
      <c r="K374" s="3">
        <v>0</v>
      </c>
      <c r="L374" s="3">
        <f t="shared" si="89"/>
        <v>0</v>
      </c>
      <c r="M374" s="4" t="str">
        <f t="shared" si="84"/>
        <v/>
      </c>
    </row>
    <row r="375" spans="1:13" ht="30" x14ac:dyDescent="0.2">
      <c r="A375" s="23" t="s">
        <v>653</v>
      </c>
      <c r="B375" s="40" t="s">
        <v>674</v>
      </c>
      <c r="C375" s="41" t="s">
        <v>24</v>
      </c>
      <c r="D375" s="26" t="s">
        <v>652</v>
      </c>
      <c r="E375" s="78" t="s">
        <v>310</v>
      </c>
      <c r="F375" s="3">
        <v>0</v>
      </c>
      <c r="G375" s="3">
        <v>0</v>
      </c>
      <c r="H375" s="3">
        <v>497983400</v>
      </c>
      <c r="I375" s="3">
        <v>0</v>
      </c>
      <c r="J375" s="3">
        <v>0</v>
      </c>
      <c r="K375" s="3">
        <v>497983400</v>
      </c>
      <c r="L375" s="3">
        <f t="shared" si="89"/>
        <v>497983400</v>
      </c>
      <c r="M375" s="4">
        <f t="shared" si="84"/>
        <v>1</v>
      </c>
    </row>
    <row r="376" spans="1:13" ht="30" x14ac:dyDescent="0.2">
      <c r="A376" s="23" t="s">
        <v>653</v>
      </c>
      <c r="B376" s="40" t="s">
        <v>675</v>
      </c>
      <c r="C376" s="41" t="s">
        <v>24</v>
      </c>
      <c r="D376" s="26" t="s">
        <v>652</v>
      </c>
      <c r="E376" s="78" t="s">
        <v>312</v>
      </c>
      <c r="F376" s="3">
        <v>0</v>
      </c>
      <c r="G376" s="3">
        <v>0</v>
      </c>
      <c r="H376" s="3">
        <v>502432649</v>
      </c>
      <c r="I376" s="3">
        <v>0</v>
      </c>
      <c r="J376" s="3">
        <v>0</v>
      </c>
      <c r="K376" s="3">
        <v>502432649</v>
      </c>
      <c r="L376" s="3">
        <f t="shared" si="89"/>
        <v>502432649</v>
      </c>
      <c r="M376" s="4">
        <f t="shared" si="84"/>
        <v>1</v>
      </c>
    </row>
    <row r="377" spans="1:13" ht="30" x14ac:dyDescent="0.2">
      <c r="A377" s="23" t="s">
        <v>653</v>
      </c>
      <c r="B377" s="40" t="s">
        <v>676</v>
      </c>
      <c r="C377" s="41" t="s">
        <v>24</v>
      </c>
      <c r="D377" s="26" t="s">
        <v>652</v>
      </c>
      <c r="E377" s="78" t="s">
        <v>314</v>
      </c>
      <c r="F377" s="3">
        <v>0</v>
      </c>
      <c r="G377" s="3">
        <v>0</v>
      </c>
      <c r="H377" s="3">
        <v>281473474</v>
      </c>
      <c r="I377" s="3">
        <v>0</v>
      </c>
      <c r="J377" s="3">
        <v>0</v>
      </c>
      <c r="K377" s="3">
        <v>281473474</v>
      </c>
      <c r="L377" s="3">
        <f t="shared" si="89"/>
        <v>281473474</v>
      </c>
      <c r="M377" s="4">
        <f t="shared" si="84"/>
        <v>1</v>
      </c>
    </row>
    <row r="378" spans="1:13" ht="30" x14ac:dyDescent="0.2">
      <c r="A378" s="23" t="s">
        <v>653</v>
      </c>
      <c r="B378" s="40" t="s">
        <v>677</v>
      </c>
      <c r="C378" s="41" t="s">
        <v>24</v>
      </c>
      <c r="D378" s="26" t="s">
        <v>652</v>
      </c>
      <c r="E378" s="78" t="s">
        <v>316</v>
      </c>
      <c r="F378" s="3">
        <v>0</v>
      </c>
      <c r="G378" s="3">
        <v>0</v>
      </c>
      <c r="H378" s="3">
        <v>315094492</v>
      </c>
      <c r="I378" s="3">
        <v>0</v>
      </c>
      <c r="J378" s="3">
        <v>0</v>
      </c>
      <c r="K378" s="3">
        <v>315094492</v>
      </c>
      <c r="L378" s="3">
        <f t="shared" si="89"/>
        <v>315094492</v>
      </c>
      <c r="M378" s="4">
        <f t="shared" si="84"/>
        <v>1</v>
      </c>
    </row>
    <row r="379" spans="1:13" ht="30" x14ac:dyDescent="0.2">
      <c r="A379" s="23" t="s">
        <v>653</v>
      </c>
      <c r="B379" s="40" t="s">
        <v>678</v>
      </c>
      <c r="C379" s="41" t="s">
        <v>24</v>
      </c>
      <c r="D379" s="26" t="s">
        <v>652</v>
      </c>
      <c r="E379" s="78" t="s">
        <v>318</v>
      </c>
      <c r="F379" s="3">
        <v>0</v>
      </c>
      <c r="G379" s="3">
        <v>-339840593</v>
      </c>
      <c r="H379" s="3">
        <v>346870798</v>
      </c>
      <c r="I379" s="3">
        <v>0</v>
      </c>
      <c r="J379" s="3">
        <v>0</v>
      </c>
      <c r="K379" s="3">
        <v>7030205</v>
      </c>
      <c r="L379" s="3">
        <f t="shared" si="89"/>
        <v>7030205</v>
      </c>
      <c r="M379" s="4">
        <f t="shared" si="84"/>
        <v>1</v>
      </c>
    </row>
    <row r="380" spans="1:13" ht="30" x14ac:dyDescent="0.2">
      <c r="A380" s="23" t="s">
        <v>653</v>
      </c>
      <c r="B380" s="40" t="s">
        <v>679</v>
      </c>
      <c r="C380" s="41" t="s">
        <v>24</v>
      </c>
      <c r="D380" s="26" t="s">
        <v>652</v>
      </c>
      <c r="E380" s="78" t="s">
        <v>320</v>
      </c>
      <c r="F380" s="3">
        <v>0</v>
      </c>
      <c r="G380" s="3">
        <v>-213817353</v>
      </c>
      <c r="H380" s="3">
        <v>213817353</v>
      </c>
      <c r="I380" s="3">
        <v>0</v>
      </c>
      <c r="J380" s="3">
        <v>0</v>
      </c>
      <c r="K380" s="3">
        <v>0</v>
      </c>
      <c r="L380" s="3">
        <f t="shared" si="89"/>
        <v>0</v>
      </c>
      <c r="M380" s="4" t="str">
        <f t="shared" si="84"/>
        <v/>
      </c>
    </row>
    <row r="381" spans="1:13" ht="30" x14ac:dyDescent="0.2">
      <c r="A381" s="23" t="s">
        <v>653</v>
      </c>
      <c r="B381" s="40" t="s">
        <v>680</v>
      </c>
      <c r="C381" s="41" t="s">
        <v>24</v>
      </c>
      <c r="D381" s="26" t="s">
        <v>652</v>
      </c>
      <c r="E381" s="78" t="s">
        <v>322</v>
      </c>
      <c r="F381" s="3">
        <v>0</v>
      </c>
      <c r="G381" s="3">
        <v>-217354016</v>
      </c>
      <c r="H381" s="3">
        <v>217354016</v>
      </c>
      <c r="I381" s="3">
        <v>0</v>
      </c>
      <c r="J381" s="3">
        <v>0</v>
      </c>
      <c r="K381" s="3">
        <v>0</v>
      </c>
      <c r="L381" s="3">
        <f t="shared" si="89"/>
        <v>0</v>
      </c>
      <c r="M381" s="4" t="str">
        <f t="shared" si="84"/>
        <v/>
      </c>
    </row>
    <row r="382" spans="1:13" ht="30" x14ac:dyDescent="0.2">
      <c r="A382" s="23" t="s">
        <v>653</v>
      </c>
      <c r="B382" s="40" t="s">
        <v>681</v>
      </c>
      <c r="C382" s="41" t="s">
        <v>24</v>
      </c>
      <c r="D382" s="26" t="s">
        <v>652</v>
      </c>
      <c r="E382" s="78" t="s">
        <v>324</v>
      </c>
      <c r="F382" s="3">
        <v>0</v>
      </c>
      <c r="G382" s="3">
        <v>-559312978</v>
      </c>
      <c r="H382" s="3">
        <v>559312978</v>
      </c>
      <c r="I382" s="3">
        <v>0</v>
      </c>
      <c r="J382" s="3">
        <v>0</v>
      </c>
      <c r="K382" s="3">
        <v>0</v>
      </c>
      <c r="L382" s="3">
        <f t="shared" si="89"/>
        <v>0</v>
      </c>
      <c r="M382" s="4" t="str">
        <f t="shared" si="84"/>
        <v/>
      </c>
    </row>
    <row r="383" spans="1:13" ht="30" x14ac:dyDescent="0.2">
      <c r="A383" s="23" t="s">
        <v>653</v>
      </c>
      <c r="B383" s="40" t="s">
        <v>682</v>
      </c>
      <c r="C383" s="41" t="s">
        <v>24</v>
      </c>
      <c r="D383" s="26" t="s">
        <v>652</v>
      </c>
      <c r="E383" s="78" t="s">
        <v>326</v>
      </c>
      <c r="F383" s="3">
        <v>0</v>
      </c>
      <c r="G383" s="3">
        <v>-343820904</v>
      </c>
      <c r="H383" s="3">
        <v>343820904</v>
      </c>
      <c r="I383" s="3">
        <v>0</v>
      </c>
      <c r="J383" s="3">
        <v>0</v>
      </c>
      <c r="K383" s="3">
        <v>0</v>
      </c>
      <c r="L383" s="3">
        <f t="shared" si="89"/>
        <v>0</v>
      </c>
      <c r="M383" s="4" t="str">
        <f t="shared" si="84"/>
        <v/>
      </c>
    </row>
    <row r="384" spans="1:13" ht="30" x14ac:dyDescent="0.2">
      <c r="A384" s="23" t="s">
        <v>653</v>
      </c>
      <c r="B384" s="40" t="s">
        <v>683</v>
      </c>
      <c r="C384" s="41" t="s">
        <v>24</v>
      </c>
      <c r="D384" s="26" t="s">
        <v>652</v>
      </c>
      <c r="E384" s="78" t="s">
        <v>328</v>
      </c>
      <c r="F384" s="3">
        <v>0</v>
      </c>
      <c r="G384" s="3">
        <v>-644363025</v>
      </c>
      <c r="H384" s="3">
        <v>644363025</v>
      </c>
      <c r="I384" s="3">
        <v>0</v>
      </c>
      <c r="J384" s="3">
        <v>0</v>
      </c>
      <c r="K384" s="3">
        <v>0</v>
      </c>
      <c r="L384" s="3">
        <f t="shared" si="89"/>
        <v>0</v>
      </c>
      <c r="M384" s="4" t="str">
        <f t="shared" si="84"/>
        <v/>
      </c>
    </row>
    <row r="385" spans="1:13" ht="30" x14ac:dyDescent="0.2">
      <c r="A385" s="23" t="s">
        <v>653</v>
      </c>
      <c r="B385" s="40" t="s">
        <v>684</v>
      </c>
      <c r="C385" s="41" t="s">
        <v>24</v>
      </c>
      <c r="D385" s="26" t="s">
        <v>652</v>
      </c>
      <c r="E385" s="78" t="s">
        <v>330</v>
      </c>
      <c r="F385" s="3">
        <v>0</v>
      </c>
      <c r="G385" s="3">
        <v>0</v>
      </c>
      <c r="H385" s="3">
        <v>525870081</v>
      </c>
      <c r="I385" s="3">
        <v>0</v>
      </c>
      <c r="J385" s="3">
        <v>0</v>
      </c>
      <c r="K385" s="3">
        <v>525870081</v>
      </c>
      <c r="L385" s="3">
        <f t="shared" si="89"/>
        <v>525870081</v>
      </c>
      <c r="M385" s="4">
        <f t="shared" si="84"/>
        <v>1</v>
      </c>
    </row>
    <row r="386" spans="1:13" ht="30" x14ac:dyDescent="0.2">
      <c r="A386" s="23" t="s">
        <v>653</v>
      </c>
      <c r="B386" s="40" t="s">
        <v>685</v>
      </c>
      <c r="C386" s="41" t="s">
        <v>24</v>
      </c>
      <c r="D386" s="26" t="s">
        <v>652</v>
      </c>
      <c r="E386" s="78" t="s">
        <v>686</v>
      </c>
      <c r="F386" s="3">
        <v>0</v>
      </c>
      <c r="G386" s="3">
        <v>-208023181</v>
      </c>
      <c r="H386" s="3">
        <v>208023181</v>
      </c>
      <c r="I386" s="3">
        <v>0</v>
      </c>
      <c r="J386" s="3">
        <v>0</v>
      </c>
      <c r="K386" s="3">
        <v>0</v>
      </c>
      <c r="L386" s="3">
        <f t="shared" si="89"/>
        <v>0</v>
      </c>
      <c r="M386" s="4" t="str">
        <f t="shared" si="84"/>
        <v/>
      </c>
    </row>
    <row r="387" spans="1:13" ht="30" x14ac:dyDescent="0.2">
      <c r="A387" s="23" t="s">
        <v>653</v>
      </c>
      <c r="B387" s="40" t="s">
        <v>687</v>
      </c>
      <c r="C387" s="41" t="s">
        <v>24</v>
      </c>
      <c r="D387" s="26" t="s">
        <v>652</v>
      </c>
      <c r="E387" s="78" t="s">
        <v>332</v>
      </c>
      <c r="F387" s="3">
        <v>0</v>
      </c>
      <c r="G387" s="3">
        <v>-987562741</v>
      </c>
      <c r="H387" s="3">
        <v>987562741</v>
      </c>
      <c r="I387" s="3">
        <v>0</v>
      </c>
      <c r="J387" s="3">
        <v>0</v>
      </c>
      <c r="K387" s="3">
        <v>0</v>
      </c>
      <c r="L387" s="3">
        <f t="shared" si="89"/>
        <v>0</v>
      </c>
      <c r="M387" s="4" t="str">
        <f t="shared" si="84"/>
        <v/>
      </c>
    </row>
    <row r="388" spans="1:13" ht="30" x14ac:dyDescent="0.2">
      <c r="A388" s="23" t="s">
        <v>653</v>
      </c>
      <c r="B388" s="40" t="s">
        <v>688</v>
      </c>
      <c r="C388" s="41" t="s">
        <v>24</v>
      </c>
      <c r="D388" s="26" t="s">
        <v>652</v>
      </c>
      <c r="E388" s="78" t="s">
        <v>334</v>
      </c>
      <c r="F388" s="3">
        <v>0</v>
      </c>
      <c r="G388" s="3">
        <v>-70172750</v>
      </c>
      <c r="H388" s="3">
        <v>70172750</v>
      </c>
      <c r="I388" s="3">
        <v>0</v>
      </c>
      <c r="J388" s="3">
        <v>0</v>
      </c>
      <c r="K388" s="3">
        <v>0</v>
      </c>
      <c r="L388" s="3">
        <f t="shared" si="89"/>
        <v>0</v>
      </c>
      <c r="M388" s="4" t="str">
        <f t="shared" si="84"/>
        <v/>
      </c>
    </row>
    <row r="389" spans="1:13" ht="45" x14ac:dyDescent="0.2">
      <c r="A389" s="16" t="s">
        <v>689</v>
      </c>
      <c r="B389" s="52"/>
      <c r="C389" s="44"/>
      <c r="D389" s="28" t="s">
        <v>690</v>
      </c>
      <c r="E389" s="71"/>
      <c r="F389" s="38">
        <f t="shared" ref="F389:L389" si="90">SUBTOTAL(9,F390:F453)</f>
        <v>0</v>
      </c>
      <c r="G389" s="38">
        <f t="shared" si="90"/>
        <v>-637437625</v>
      </c>
      <c r="H389" s="38">
        <f t="shared" si="90"/>
        <v>91842767071</v>
      </c>
      <c r="I389" s="38">
        <f t="shared" si="90"/>
        <v>-500000000</v>
      </c>
      <c r="J389" s="38">
        <f t="shared" si="90"/>
        <v>6543336797</v>
      </c>
      <c r="K389" s="38">
        <f t="shared" si="90"/>
        <v>97248666243</v>
      </c>
      <c r="L389" s="38">
        <f t="shared" si="90"/>
        <v>97248666243</v>
      </c>
      <c r="M389" s="39">
        <f t="shared" si="84"/>
        <v>1</v>
      </c>
    </row>
    <row r="390" spans="1:13" ht="45" x14ac:dyDescent="0.2">
      <c r="A390" s="23" t="s">
        <v>689</v>
      </c>
      <c r="B390" s="24" t="s">
        <v>691</v>
      </c>
      <c r="C390" s="25">
        <v>1114</v>
      </c>
      <c r="D390" s="26" t="s">
        <v>690</v>
      </c>
      <c r="E390" s="27" t="s">
        <v>418</v>
      </c>
      <c r="F390" s="3">
        <v>0</v>
      </c>
      <c r="G390" s="3">
        <v>0</v>
      </c>
      <c r="H390" s="3">
        <v>1000000000</v>
      </c>
      <c r="I390" s="3">
        <v>0</v>
      </c>
      <c r="J390" s="3">
        <v>0</v>
      </c>
      <c r="K390" s="3">
        <v>1000000000</v>
      </c>
      <c r="L390" s="3">
        <f t="shared" ref="L390:L453" si="91">((+K390)*-1)*-1</f>
        <v>1000000000</v>
      </c>
      <c r="M390" s="4">
        <f t="shared" si="84"/>
        <v>1</v>
      </c>
    </row>
    <row r="391" spans="1:13" ht="45" x14ac:dyDescent="0.2">
      <c r="A391" s="23" t="s">
        <v>689</v>
      </c>
      <c r="B391" s="24" t="s">
        <v>692</v>
      </c>
      <c r="C391" s="25">
        <v>1114</v>
      </c>
      <c r="D391" s="26" t="s">
        <v>690</v>
      </c>
      <c r="E391" s="27" t="s">
        <v>511</v>
      </c>
      <c r="F391" s="3">
        <v>0</v>
      </c>
      <c r="G391" s="3">
        <v>0</v>
      </c>
      <c r="H391" s="3">
        <v>500000000</v>
      </c>
      <c r="I391" s="3">
        <v>-500000000</v>
      </c>
      <c r="J391" s="3">
        <v>0</v>
      </c>
      <c r="K391" s="3">
        <v>0</v>
      </c>
      <c r="L391" s="3">
        <f t="shared" si="91"/>
        <v>0</v>
      </c>
      <c r="M391" s="4" t="str">
        <f t="shared" si="84"/>
        <v/>
      </c>
    </row>
    <row r="392" spans="1:13" ht="45" x14ac:dyDescent="0.2">
      <c r="A392" s="23" t="s">
        <v>693</v>
      </c>
      <c r="B392" s="24" t="s">
        <v>694</v>
      </c>
      <c r="C392" s="25" t="s">
        <v>24</v>
      </c>
      <c r="D392" s="26" t="s">
        <v>690</v>
      </c>
      <c r="E392" s="78" t="s">
        <v>695</v>
      </c>
      <c r="F392" s="3">
        <v>0</v>
      </c>
      <c r="G392" s="3">
        <v>0</v>
      </c>
      <c r="H392" s="3">
        <v>4153663387</v>
      </c>
      <c r="I392" s="3">
        <v>0</v>
      </c>
      <c r="J392" s="3">
        <v>0</v>
      </c>
      <c r="K392" s="3">
        <v>4153663387</v>
      </c>
      <c r="L392" s="3">
        <f t="shared" si="91"/>
        <v>4153663387</v>
      </c>
      <c r="M392" s="4">
        <f t="shared" si="84"/>
        <v>1</v>
      </c>
    </row>
    <row r="393" spans="1:13" ht="45" x14ac:dyDescent="0.2">
      <c r="A393" s="23" t="s">
        <v>693</v>
      </c>
      <c r="B393" s="24" t="s">
        <v>696</v>
      </c>
      <c r="C393" s="25" t="s">
        <v>24</v>
      </c>
      <c r="D393" s="26" t="s">
        <v>690</v>
      </c>
      <c r="E393" s="78" t="s">
        <v>697</v>
      </c>
      <c r="F393" s="3">
        <v>0</v>
      </c>
      <c r="G393" s="3">
        <v>0</v>
      </c>
      <c r="H393" s="3">
        <v>494944143</v>
      </c>
      <c r="I393" s="3">
        <v>0</v>
      </c>
      <c r="J393" s="3">
        <v>0</v>
      </c>
      <c r="K393" s="3">
        <v>494944143</v>
      </c>
      <c r="L393" s="3">
        <f t="shared" si="91"/>
        <v>494944143</v>
      </c>
      <c r="M393" s="4">
        <f t="shared" si="84"/>
        <v>1</v>
      </c>
    </row>
    <row r="394" spans="1:13" ht="45" x14ac:dyDescent="0.2">
      <c r="A394" s="23" t="s">
        <v>693</v>
      </c>
      <c r="B394" s="24" t="s">
        <v>698</v>
      </c>
      <c r="C394" s="25" t="s">
        <v>24</v>
      </c>
      <c r="D394" s="26" t="s">
        <v>690</v>
      </c>
      <c r="E394" s="78" t="s">
        <v>699</v>
      </c>
      <c r="F394" s="3">
        <v>0</v>
      </c>
      <c r="G394" s="3">
        <v>-203871060</v>
      </c>
      <c r="H394" s="3">
        <v>203871060</v>
      </c>
      <c r="I394" s="3">
        <v>0</v>
      </c>
      <c r="J394" s="3">
        <v>0</v>
      </c>
      <c r="K394" s="3">
        <v>0</v>
      </c>
      <c r="L394" s="3">
        <f t="shared" si="91"/>
        <v>0</v>
      </c>
      <c r="M394" s="4" t="str">
        <f t="shared" si="84"/>
        <v/>
      </c>
    </row>
    <row r="395" spans="1:13" ht="45" x14ac:dyDescent="0.2">
      <c r="A395" s="23" t="s">
        <v>693</v>
      </c>
      <c r="B395" s="24" t="s">
        <v>700</v>
      </c>
      <c r="C395" s="25" t="s">
        <v>24</v>
      </c>
      <c r="D395" s="26" t="s">
        <v>690</v>
      </c>
      <c r="E395" s="78" t="s">
        <v>701</v>
      </c>
      <c r="F395" s="3">
        <v>0</v>
      </c>
      <c r="G395" s="3">
        <v>0</v>
      </c>
      <c r="H395" s="3">
        <v>203871059</v>
      </c>
      <c r="I395" s="3">
        <v>0</v>
      </c>
      <c r="J395" s="3">
        <v>0</v>
      </c>
      <c r="K395" s="3">
        <v>203871059</v>
      </c>
      <c r="L395" s="3">
        <f t="shared" si="91"/>
        <v>203871059</v>
      </c>
      <c r="M395" s="4">
        <f t="shared" si="84"/>
        <v>1</v>
      </c>
    </row>
    <row r="396" spans="1:13" ht="45" x14ac:dyDescent="0.2">
      <c r="A396" s="23" t="s">
        <v>693</v>
      </c>
      <c r="B396" s="24" t="s">
        <v>702</v>
      </c>
      <c r="C396" s="25" t="s">
        <v>24</v>
      </c>
      <c r="D396" s="26" t="s">
        <v>690</v>
      </c>
      <c r="E396" s="78" t="s">
        <v>703</v>
      </c>
      <c r="F396" s="3">
        <v>0</v>
      </c>
      <c r="G396" s="3">
        <v>0</v>
      </c>
      <c r="H396" s="3">
        <v>458285208</v>
      </c>
      <c r="I396" s="3">
        <v>0</v>
      </c>
      <c r="J396" s="3">
        <v>0</v>
      </c>
      <c r="K396" s="3">
        <v>458285208</v>
      </c>
      <c r="L396" s="3">
        <f t="shared" si="91"/>
        <v>458285208</v>
      </c>
      <c r="M396" s="4">
        <f t="shared" si="84"/>
        <v>1</v>
      </c>
    </row>
    <row r="397" spans="1:13" ht="45" x14ac:dyDescent="0.2">
      <c r="A397" s="23" t="s">
        <v>693</v>
      </c>
      <c r="B397" s="24" t="s">
        <v>704</v>
      </c>
      <c r="C397" s="25" t="s">
        <v>24</v>
      </c>
      <c r="D397" s="26" t="s">
        <v>690</v>
      </c>
      <c r="E397" s="78" t="s">
        <v>705</v>
      </c>
      <c r="F397" s="3">
        <v>0</v>
      </c>
      <c r="G397" s="3">
        <v>0</v>
      </c>
      <c r="H397" s="3">
        <v>6334</v>
      </c>
      <c r="I397" s="3">
        <v>0</v>
      </c>
      <c r="J397" s="3">
        <v>0</v>
      </c>
      <c r="K397" s="3">
        <v>6334</v>
      </c>
      <c r="L397" s="3">
        <f t="shared" si="91"/>
        <v>6334</v>
      </c>
      <c r="M397" s="4">
        <f t="shared" si="84"/>
        <v>1</v>
      </c>
    </row>
    <row r="398" spans="1:13" ht="45" x14ac:dyDescent="0.2">
      <c r="A398" s="23" t="s">
        <v>693</v>
      </c>
      <c r="B398" s="24" t="s">
        <v>706</v>
      </c>
      <c r="C398" s="25" t="s">
        <v>24</v>
      </c>
      <c r="D398" s="26" t="s">
        <v>690</v>
      </c>
      <c r="E398" s="78" t="s">
        <v>707</v>
      </c>
      <c r="F398" s="3">
        <v>0</v>
      </c>
      <c r="G398" s="3">
        <v>0</v>
      </c>
      <c r="H398" s="3">
        <v>460303514</v>
      </c>
      <c r="I398" s="3">
        <v>0</v>
      </c>
      <c r="J398" s="3">
        <v>0</v>
      </c>
      <c r="K398" s="3">
        <v>460303514</v>
      </c>
      <c r="L398" s="3">
        <f t="shared" si="91"/>
        <v>460303514</v>
      </c>
      <c r="M398" s="4">
        <f t="shared" si="84"/>
        <v>1</v>
      </c>
    </row>
    <row r="399" spans="1:13" ht="45" x14ac:dyDescent="0.2">
      <c r="A399" s="23" t="s">
        <v>693</v>
      </c>
      <c r="B399" s="24" t="s">
        <v>708</v>
      </c>
      <c r="C399" s="25" t="s">
        <v>139</v>
      </c>
      <c r="D399" s="26" t="s">
        <v>690</v>
      </c>
      <c r="E399" s="78" t="s">
        <v>601</v>
      </c>
      <c r="F399" s="3">
        <v>0</v>
      </c>
      <c r="G399" s="3">
        <v>0</v>
      </c>
      <c r="H399" s="3">
        <v>73000000</v>
      </c>
      <c r="I399" s="3">
        <v>0</v>
      </c>
      <c r="J399" s="3">
        <v>0</v>
      </c>
      <c r="K399" s="3">
        <v>73000000</v>
      </c>
      <c r="L399" s="3">
        <f t="shared" si="91"/>
        <v>73000000</v>
      </c>
      <c r="M399" s="4">
        <f t="shared" si="84"/>
        <v>1</v>
      </c>
    </row>
    <row r="400" spans="1:13" ht="45" x14ac:dyDescent="0.2">
      <c r="A400" s="23" t="s">
        <v>693</v>
      </c>
      <c r="B400" s="24" t="s">
        <v>709</v>
      </c>
      <c r="C400" s="25" t="s">
        <v>139</v>
      </c>
      <c r="D400" s="26" t="s">
        <v>690</v>
      </c>
      <c r="E400" s="78" t="s">
        <v>603</v>
      </c>
      <c r="F400" s="3">
        <v>0</v>
      </c>
      <c r="G400" s="3">
        <v>0</v>
      </c>
      <c r="H400" s="3">
        <v>185245717</v>
      </c>
      <c r="I400" s="3">
        <v>0</v>
      </c>
      <c r="J400" s="3">
        <v>0</v>
      </c>
      <c r="K400" s="3">
        <v>185245717</v>
      </c>
      <c r="L400" s="3">
        <f t="shared" si="91"/>
        <v>185245717</v>
      </c>
      <c r="M400" s="4">
        <f t="shared" si="84"/>
        <v>1</v>
      </c>
    </row>
    <row r="401" spans="1:13" ht="45" x14ac:dyDescent="0.2">
      <c r="A401" s="23" t="s">
        <v>693</v>
      </c>
      <c r="B401" s="24" t="s">
        <v>710</v>
      </c>
      <c r="C401" s="25" t="s">
        <v>24</v>
      </c>
      <c r="D401" s="26" t="s">
        <v>690</v>
      </c>
      <c r="E401" s="78" t="s">
        <v>711</v>
      </c>
      <c r="F401" s="3">
        <v>0</v>
      </c>
      <c r="G401" s="3">
        <v>-171355552</v>
      </c>
      <c r="H401" s="3">
        <v>171355552</v>
      </c>
      <c r="I401" s="3">
        <v>0</v>
      </c>
      <c r="J401" s="3">
        <v>0</v>
      </c>
      <c r="K401" s="3">
        <v>0</v>
      </c>
      <c r="L401" s="3">
        <f t="shared" si="91"/>
        <v>0</v>
      </c>
      <c r="M401" s="4" t="str">
        <f t="shared" si="84"/>
        <v/>
      </c>
    </row>
    <row r="402" spans="1:13" ht="45" x14ac:dyDescent="0.2">
      <c r="A402" s="23" t="s">
        <v>693</v>
      </c>
      <c r="B402" s="24" t="s">
        <v>712</v>
      </c>
      <c r="C402" s="25" t="s">
        <v>24</v>
      </c>
      <c r="D402" s="26" t="s">
        <v>690</v>
      </c>
      <c r="E402" s="78" t="s">
        <v>713</v>
      </c>
      <c r="F402" s="3">
        <v>0</v>
      </c>
      <c r="G402" s="3">
        <v>0</v>
      </c>
      <c r="H402" s="3">
        <v>5662859168</v>
      </c>
      <c r="I402" s="3">
        <v>0</v>
      </c>
      <c r="J402" s="3">
        <v>0</v>
      </c>
      <c r="K402" s="3">
        <v>5662859168</v>
      </c>
      <c r="L402" s="3">
        <f t="shared" si="91"/>
        <v>5662859168</v>
      </c>
      <c r="M402" s="4">
        <f t="shared" si="84"/>
        <v>1</v>
      </c>
    </row>
    <row r="403" spans="1:13" ht="45" x14ac:dyDescent="0.2">
      <c r="A403" s="23" t="s">
        <v>693</v>
      </c>
      <c r="B403" s="24" t="s">
        <v>712</v>
      </c>
      <c r="C403" s="25" t="s">
        <v>38</v>
      </c>
      <c r="D403" s="26" t="s">
        <v>690</v>
      </c>
      <c r="E403" s="78" t="s">
        <v>713</v>
      </c>
      <c r="F403" s="3">
        <v>0</v>
      </c>
      <c r="G403" s="3">
        <v>0</v>
      </c>
      <c r="H403" s="3">
        <v>446468899</v>
      </c>
      <c r="I403" s="3">
        <v>0</v>
      </c>
      <c r="J403" s="3">
        <v>0</v>
      </c>
      <c r="K403" s="3">
        <v>446468899</v>
      </c>
      <c r="L403" s="3">
        <f t="shared" si="91"/>
        <v>446468899</v>
      </c>
      <c r="M403" s="4">
        <f t="shared" si="84"/>
        <v>1</v>
      </c>
    </row>
    <row r="404" spans="1:13" ht="45" x14ac:dyDescent="0.2">
      <c r="A404" s="23" t="s">
        <v>693</v>
      </c>
      <c r="B404" s="24" t="s">
        <v>714</v>
      </c>
      <c r="C404" s="25" t="s">
        <v>24</v>
      </c>
      <c r="D404" s="26" t="s">
        <v>690</v>
      </c>
      <c r="E404" s="78" t="s">
        <v>715</v>
      </c>
      <c r="F404" s="3">
        <v>0</v>
      </c>
      <c r="G404" s="3">
        <v>0</v>
      </c>
      <c r="H404" s="3">
        <v>51333032</v>
      </c>
      <c r="I404" s="3">
        <v>0</v>
      </c>
      <c r="J404" s="3">
        <v>0</v>
      </c>
      <c r="K404" s="3">
        <v>51333032</v>
      </c>
      <c r="L404" s="3">
        <f t="shared" si="91"/>
        <v>51333032</v>
      </c>
      <c r="M404" s="4">
        <f t="shared" si="84"/>
        <v>1</v>
      </c>
    </row>
    <row r="405" spans="1:13" ht="45" x14ac:dyDescent="0.2">
      <c r="A405" s="23" t="s">
        <v>693</v>
      </c>
      <c r="B405" s="24" t="s">
        <v>716</v>
      </c>
      <c r="C405" s="25" t="s">
        <v>24</v>
      </c>
      <c r="D405" s="26" t="s">
        <v>690</v>
      </c>
      <c r="E405" s="78" t="s">
        <v>717</v>
      </c>
      <c r="F405" s="3">
        <v>0</v>
      </c>
      <c r="G405" s="3">
        <v>0</v>
      </c>
      <c r="H405" s="3">
        <v>159940906</v>
      </c>
      <c r="I405" s="3">
        <v>0</v>
      </c>
      <c r="J405" s="3">
        <v>0</v>
      </c>
      <c r="K405" s="3">
        <v>159940906</v>
      </c>
      <c r="L405" s="3">
        <f t="shared" si="91"/>
        <v>159940906</v>
      </c>
      <c r="M405" s="4">
        <f t="shared" si="84"/>
        <v>1</v>
      </c>
    </row>
    <row r="406" spans="1:13" ht="45" x14ac:dyDescent="0.2">
      <c r="A406" s="23" t="s">
        <v>693</v>
      </c>
      <c r="B406" s="24" t="s">
        <v>718</v>
      </c>
      <c r="C406" s="25" t="s">
        <v>24</v>
      </c>
      <c r="D406" s="26" t="s">
        <v>690</v>
      </c>
      <c r="E406" s="78" t="s">
        <v>719</v>
      </c>
      <c r="F406" s="3">
        <v>0</v>
      </c>
      <c r="G406" s="3">
        <v>0</v>
      </c>
      <c r="H406" s="3">
        <v>0</v>
      </c>
      <c r="I406" s="3">
        <v>0</v>
      </c>
      <c r="J406" s="3">
        <v>6043336797</v>
      </c>
      <c r="K406" s="3">
        <v>6043336797</v>
      </c>
      <c r="L406" s="3">
        <f t="shared" si="91"/>
        <v>6043336797</v>
      </c>
      <c r="M406" s="4">
        <f t="shared" si="84"/>
        <v>1</v>
      </c>
    </row>
    <row r="407" spans="1:13" ht="45" x14ac:dyDescent="0.2">
      <c r="A407" s="23" t="s">
        <v>693</v>
      </c>
      <c r="B407" s="24" t="s">
        <v>720</v>
      </c>
      <c r="C407" s="25" t="s">
        <v>38</v>
      </c>
      <c r="D407" s="26" t="s">
        <v>690</v>
      </c>
      <c r="E407" s="78" t="s">
        <v>721</v>
      </c>
      <c r="F407" s="3">
        <v>0</v>
      </c>
      <c r="G407" s="3">
        <v>0</v>
      </c>
      <c r="H407" s="3">
        <v>662877237</v>
      </c>
      <c r="I407" s="3">
        <v>0</v>
      </c>
      <c r="J407" s="3">
        <v>0</v>
      </c>
      <c r="K407" s="3">
        <v>662877237</v>
      </c>
      <c r="L407" s="3">
        <f t="shared" si="91"/>
        <v>662877237</v>
      </c>
      <c r="M407" s="4">
        <f t="shared" si="84"/>
        <v>1</v>
      </c>
    </row>
    <row r="408" spans="1:13" ht="45" x14ac:dyDescent="0.2">
      <c r="A408" s="23" t="s">
        <v>693</v>
      </c>
      <c r="B408" s="24" t="s">
        <v>722</v>
      </c>
      <c r="C408" s="25" t="s">
        <v>38</v>
      </c>
      <c r="D408" s="26" t="s">
        <v>690</v>
      </c>
      <c r="E408" s="78" t="s">
        <v>605</v>
      </c>
      <c r="F408" s="3">
        <v>0</v>
      </c>
      <c r="G408" s="3">
        <v>0</v>
      </c>
      <c r="H408" s="3">
        <v>6203780052</v>
      </c>
      <c r="I408" s="3">
        <v>0</v>
      </c>
      <c r="J408" s="3">
        <v>0</v>
      </c>
      <c r="K408" s="3">
        <v>6203780052</v>
      </c>
      <c r="L408" s="3">
        <f t="shared" si="91"/>
        <v>6203780052</v>
      </c>
      <c r="M408" s="4">
        <f t="shared" si="84"/>
        <v>1</v>
      </c>
    </row>
    <row r="409" spans="1:13" ht="45" x14ac:dyDescent="0.2">
      <c r="A409" s="23" t="s">
        <v>693</v>
      </c>
      <c r="B409" s="24" t="s">
        <v>723</v>
      </c>
      <c r="C409" s="25" t="s">
        <v>38</v>
      </c>
      <c r="D409" s="26" t="s">
        <v>690</v>
      </c>
      <c r="E409" s="78" t="s">
        <v>724</v>
      </c>
      <c r="F409" s="3">
        <v>0</v>
      </c>
      <c r="G409" s="3">
        <v>0</v>
      </c>
      <c r="H409" s="3">
        <v>255023247</v>
      </c>
      <c r="I409" s="3">
        <v>0</v>
      </c>
      <c r="J409" s="3">
        <v>0</v>
      </c>
      <c r="K409" s="3">
        <v>255023247</v>
      </c>
      <c r="L409" s="3">
        <f t="shared" si="91"/>
        <v>255023247</v>
      </c>
      <c r="M409" s="4">
        <f t="shared" si="84"/>
        <v>1</v>
      </c>
    </row>
    <row r="410" spans="1:13" ht="45" x14ac:dyDescent="0.2">
      <c r="A410" s="23" t="s">
        <v>693</v>
      </c>
      <c r="B410" s="24" t="s">
        <v>725</v>
      </c>
      <c r="C410" s="25" t="s">
        <v>38</v>
      </c>
      <c r="D410" s="26" t="s">
        <v>690</v>
      </c>
      <c r="E410" s="78" t="s">
        <v>726</v>
      </c>
      <c r="F410" s="3">
        <v>0</v>
      </c>
      <c r="G410" s="3">
        <v>0</v>
      </c>
      <c r="H410" s="3">
        <v>4382911331</v>
      </c>
      <c r="I410" s="3">
        <v>0</v>
      </c>
      <c r="J410" s="3">
        <v>0</v>
      </c>
      <c r="K410" s="3">
        <v>4382911331</v>
      </c>
      <c r="L410" s="3">
        <f t="shared" si="91"/>
        <v>4382911331</v>
      </c>
      <c r="M410" s="4">
        <f t="shared" si="84"/>
        <v>1</v>
      </c>
    </row>
    <row r="411" spans="1:13" ht="45" x14ac:dyDescent="0.2">
      <c r="A411" s="23" t="s">
        <v>693</v>
      </c>
      <c r="B411" s="24" t="s">
        <v>727</v>
      </c>
      <c r="C411" s="25" t="s">
        <v>38</v>
      </c>
      <c r="D411" s="26" t="s">
        <v>690</v>
      </c>
      <c r="E411" s="78" t="s">
        <v>607</v>
      </c>
      <c r="F411" s="3">
        <v>0</v>
      </c>
      <c r="G411" s="3">
        <v>0</v>
      </c>
      <c r="H411" s="3">
        <v>35414004018</v>
      </c>
      <c r="I411" s="3">
        <v>0</v>
      </c>
      <c r="J411" s="3">
        <v>0</v>
      </c>
      <c r="K411" s="3">
        <v>35414004018</v>
      </c>
      <c r="L411" s="3">
        <f t="shared" si="91"/>
        <v>35414004018</v>
      </c>
      <c r="M411" s="4">
        <f t="shared" si="84"/>
        <v>1</v>
      </c>
    </row>
    <row r="412" spans="1:13" ht="45" x14ac:dyDescent="0.2">
      <c r="A412" s="23" t="s">
        <v>693</v>
      </c>
      <c r="B412" s="24" t="s">
        <v>728</v>
      </c>
      <c r="C412" s="25" t="s">
        <v>38</v>
      </c>
      <c r="D412" s="26" t="s">
        <v>690</v>
      </c>
      <c r="E412" s="78" t="s">
        <v>609</v>
      </c>
      <c r="F412" s="3">
        <v>0</v>
      </c>
      <c r="G412" s="3">
        <v>0</v>
      </c>
      <c r="H412" s="3">
        <v>3093201785</v>
      </c>
      <c r="I412" s="3">
        <v>0</v>
      </c>
      <c r="J412" s="3">
        <v>0</v>
      </c>
      <c r="K412" s="3">
        <v>3093201785</v>
      </c>
      <c r="L412" s="3">
        <f t="shared" si="91"/>
        <v>3093201785</v>
      </c>
      <c r="M412" s="4">
        <f t="shared" si="84"/>
        <v>1</v>
      </c>
    </row>
    <row r="413" spans="1:13" ht="45" x14ac:dyDescent="0.2">
      <c r="A413" s="23" t="s">
        <v>693</v>
      </c>
      <c r="B413" s="24" t="s">
        <v>729</v>
      </c>
      <c r="C413" s="25" t="s">
        <v>38</v>
      </c>
      <c r="D413" s="26" t="s">
        <v>690</v>
      </c>
      <c r="E413" s="78" t="s">
        <v>730</v>
      </c>
      <c r="F413" s="3">
        <v>0</v>
      </c>
      <c r="G413" s="3">
        <v>0</v>
      </c>
      <c r="H413" s="3">
        <v>227245583</v>
      </c>
      <c r="I413" s="3">
        <v>0</v>
      </c>
      <c r="J413" s="3">
        <v>0</v>
      </c>
      <c r="K413" s="3">
        <v>227245583</v>
      </c>
      <c r="L413" s="3">
        <f t="shared" si="91"/>
        <v>227245583</v>
      </c>
      <c r="M413" s="4">
        <f t="shared" si="84"/>
        <v>1</v>
      </c>
    </row>
    <row r="414" spans="1:13" ht="45" x14ac:dyDescent="0.2">
      <c r="A414" s="23" t="s">
        <v>693</v>
      </c>
      <c r="B414" s="24" t="s">
        <v>731</v>
      </c>
      <c r="C414" s="25" t="s">
        <v>38</v>
      </c>
      <c r="D414" s="26" t="s">
        <v>690</v>
      </c>
      <c r="E414" s="78" t="s">
        <v>732</v>
      </c>
      <c r="F414" s="3">
        <v>0</v>
      </c>
      <c r="G414" s="3">
        <v>0</v>
      </c>
      <c r="H414" s="3">
        <v>65506960</v>
      </c>
      <c r="I414" s="3">
        <v>0</v>
      </c>
      <c r="J414" s="3">
        <v>0</v>
      </c>
      <c r="K414" s="3">
        <v>65506960</v>
      </c>
      <c r="L414" s="3">
        <f t="shared" si="91"/>
        <v>65506960</v>
      </c>
      <c r="M414" s="4">
        <f t="shared" si="84"/>
        <v>1</v>
      </c>
    </row>
    <row r="415" spans="1:13" ht="45" x14ac:dyDescent="0.2">
      <c r="A415" s="23" t="s">
        <v>693</v>
      </c>
      <c r="B415" s="24" t="s">
        <v>733</v>
      </c>
      <c r="C415" s="25" t="s">
        <v>38</v>
      </c>
      <c r="D415" s="26" t="s">
        <v>690</v>
      </c>
      <c r="E415" s="78" t="s">
        <v>734</v>
      </c>
      <c r="F415" s="3">
        <v>0</v>
      </c>
      <c r="G415" s="3">
        <v>0</v>
      </c>
      <c r="H415" s="3">
        <v>3171514477</v>
      </c>
      <c r="I415" s="3">
        <v>0</v>
      </c>
      <c r="J415" s="3">
        <v>0</v>
      </c>
      <c r="K415" s="3">
        <v>3171514477</v>
      </c>
      <c r="L415" s="3">
        <f t="shared" si="91"/>
        <v>3171514477</v>
      </c>
      <c r="M415" s="4">
        <f t="shared" si="84"/>
        <v>1</v>
      </c>
    </row>
    <row r="416" spans="1:13" ht="45" x14ac:dyDescent="0.2">
      <c r="A416" s="23" t="s">
        <v>693</v>
      </c>
      <c r="B416" s="24" t="s">
        <v>735</v>
      </c>
      <c r="C416" s="25" t="s">
        <v>38</v>
      </c>
      <c r="D416" s="26" t="s">
        <v>690</v>
      </c>
      <c r="E416" s="78" t="s">
        <v>736</v>
      </c>
      <c r="F416" s="3">
        <v>0</v>
      </c>
      <c r="G416" s="3">
        <v>0</v>
      </c>
      <c r="H416" s="3">
        <v>3029210123</v>
      </c>
      <c r="I416" s="3">
        <v>0</v>
      </c>
      <c r="J416" s="3">
        <v>0</v>
      </c>
      <c r="K416" s="3">
        <v>3029210123</v>
      </c>
      <c r="L416" s="3">
        <f t="shared" si="91"/>
        <v>3029210123</v>
      </c>
      <c r="M416" s="4">
        <f t="shared" ref="M416:M479" si="92">+IF(ISNUMBER(L416/K416)=TRUE,L416/K416,"")</f>
        <v>1</v>
      </c>
    </row>
    <row r="417" spans="1:13" ht="45" x14ac:dyDescent="0.2">
      <c r="A417" s="23" t="s">
        <v>693</v>
      </c>
      <c r="B417" s="24" t="s">
        <v>737</v>
      </c>
      <c r="C417" s="25" t="s">
        <v>24</v>
      </c>
      <c r="D417" s="26" t="s">
        <v>690</v>
      </c>
      <c r="E417" s="78" t="s">
        <v>738</v>
      </c>
      <c r="F417" s="3">
        <v>0</v>
      </c>
      <c r="G417" s="3">
        <v>0</v>
      </c>
      <c r="H417" s="3">
        <v>21063412</v>
      </c>
      <c r="I417" s="3">
        <v>0</v>
      </c>
      <c r="J417" s="3">
        <v>0</v>
      </c>
      <c r="K417" s="3">
        <v>21063412</v>
      </c>
      <c r="L417" s="3">
        <f t="shared" si="91"/>
        <v>21063412</v>
      </c>
      <c r="M417" s="4">
        <f t="shared" si="92"/>
        <v>1</v>
      </c>
    </row>
    <row r="418" spans="1:13" ht="45" x14ac:dyDescent="0.2">
      <c r="A418" s="23" t="s">
        <v>693</v>
      </c>
      <c r="B418" s="24" t="s">
        <v>739</v>
      </c>
      <c r="C418" s="25" t="s">
        <v>24</v>
      </c>
      <c r="D418" s="26" t="s">
        <v>690</v>
      </c>
      <c r="E418" s="78" t="s">
        <v>740</v>
      </c>
      <c r="F418" s="3">
        <v>0</v>
      </c>
      <c r="G418" s="3">
        <v>0</v>
      </c>
      <c r="H418" s="3">
        <v>383317789</v>
      </c>
      <c r="I418" s="3">
        <v>0</v>
      </c>
      <c r="J418" s="3">
        <v>0</v>
      </c>
      <c r="K418" s="3">
        <v>383317789</v>
      </c>
      <c r="L418" s="3">
        <f t="shared" si="91"/>
        <v>383317789</v>
      </c>
      <c r="M418" s="4">
        <f t="shared" si="92"/>
        <v>1</v>
      </c>
    </row>
    <row r="419" spans="1:13" ht="45" x14ac:dyDescent="0.2">
      <c r="A419" s="23" t="s">
        <v>693</v>
      </c>
      <c r="B419" s="24" t="s">
        <v>741</v>
      </c>
      <c r="C419" s="25" t="s">
        <v>24</v>
      </c>
      <c r="D419" s="26" t="s">
        <v>690</v>
      </c>
      <c r="E419" s="78" t="s">
        <v>742</v>
      </c>
      <c r="F419" s="3">
        <v>0</v>
      </c>
      <c r="G419" s="3">
        <v>0</v>
      </c>
      <c r="H419" s="3">
        <v>153400740</v>
      </c>
      <c r="I419" s="3">
        <v>0</v>
      </c>
      <c r="J419" s="3">
        <v>0</v>
      </c>
      <c r="K419" s="3">
        <v>153400740</v>
      </c>
      <c r="L419" s="3">
        <f t="shared" si="91"/>
        <v>153400740</v>
      </c>
      <c r="M419" s="4">
        <f t="shared" si="92"/>
        <v>1</v>
      </c>
    </row>
    <row r="420" spans="1:13" ht="45" x14ac:dyDescent="0.2">
      <c r="A420" s="23" t="s">
        <v>693</v>
      </c>
      <c r="B420" s="24" t="s">
        <v>743</v>
      </c>
      <c r="C420" s="25" t="s">
        <v>38</v>
      </c>
      <c r="D420" s="26" t="s">
        <v>690</v>
      </c>
      <c r="E420" s="78" t="s">
        <v>744</v>
      </c>
      <c r="F420" s="3">
        <v>0</v>
      </c>
      <c r="G420" s="3">
        <v>0</v>
      </c>
      <c r="H420" s="3">
        <v>7118298464</v>
      </c>
      <c r="I420" s="3">
        <v>0</v>
      </c>
      <c r="J420" s="3">
        <v>0</v>
      </c>
      <c r="K420" s="3">
        <v>7118298464</v>
      </c>
      <c r="L420" s="3">
        <f t="shared" si="91"/>
        <v>7118298464</v>
      </c>
      <c r="M420" s="4">
        <f t="shared" si="92"/>
        <v>1</v>
      </c>
    </row>
    <row r="421" spans="1:13" ht="45" x14ac:dyDescent="0.2">
      <c r="A421" s="23" t="s">
        <v>693</v>
      </c>
      <c r="B421" s="24" t="s">
        <v>745</v>
      </c>
      <c r="C421" s="25" t="s">
        <v>38</v>
      </c>
      <c r="D421" s="26" t="s">
        <v>690</v>
      </c>
      <c r="E421" s="78" t="s">
        <v>746</v>
      </c>
      <c r="F421" s="3">
        <v>0</v>
      </c>
      <c r="G421" s="3">
        <v>0</v>
      </c>
      <c r="H421" s="3">
        <v>51305342</v>
      </c>
      <c r="I421" s="3">
        <v>0</v>
      </c>
      <c r="J421" s="3">
        <v>0</v>
      </c>
      <c r="K421" s="3">
        <v>51305342</v>
      </c>
      <c r="L421" s="3">
        <f t="shared" si="91"/>
        <v>51305342</v>
      </c>
      <c r="M421" s="4">
        <f t="shared" si="92"/>
        <v>1</v>
      </c>
    </row>
    <row r="422" spans="1:13" ht="45" x14ac:dyDescent="0.2">
      <c r="A422" s="23" t="s">
        <v>693</v>
      </c>
      <c r="B422" s="24" t="s">
        <v>747</v>
      </c>
      <c r="C422" s="25" t="s">
        <v>38</v>
      </c>
      <c r="D422" s="26" t="s">
        <v>690</v>
      </c>
      <c r="E422" s="78" t="s">
        <v>613</v>
      </c>
      <c r="F422" s="3">
        <v>0</v>
      </c>
      <c r="G422" s="3">
        <v>0</v>
      </c>
      <c r="H422" s="3">
        <v>1884732340</v>
      </c>
      <c r="I422" s="3">
        <v>0</v>
      </c>
      <c r="J422" s="3">
        <v>0</v>
      </c>
      <c r="K422" s="3">
        <v>1884732340</v>
      </c>
      <c r="L422" s="3">
        <f t="shared" si="91"/>
        <v>1884732340</v>
      </c>
      <c r="M422" s="4">
        <f t="shared" si="92"/>
        <v>1</v>
      </c>
    </row>
    <row r="423" spans="1:13" ht="45" x14ac:dyDescent="0.2">
      <c r="A423" s="23" t="s">
        <v>693</v>
      </c>
      <c r="B423" s="24" t="s">
        <v>748</v>
      </c>
      <c r="C423" s="25" t="s">
        <v>38</v>
      </c>
      <c r="D423" s="26" t="s">
        <v>690</v>
      </c>
      <c r="E423" s="78" t="s">
        <v>749</v>
      </c>
      <c r="F423" s="3">
        <v>0</v>
      </c>
      <c r="G423" s="3">
        <v>0</v>
      </c>
      <c r="H423" s="3">
        <v>6601</v>
      </c>
      <c r="I423" s="3">
        <v>0</v>
      </c>
      <c r="J423" s="3">
        <v>0</v>
      </c>
      <c r="K423" s="3">
        <v>6601</v>
      </c>
      <c r="L423" s="3">
        <f t="shared" si="91"/>
        <v>6601</v>
      </c>
      <c r="M423" s="4">
        <f t="shared" si="92"/>
        <v>1</v>
      </c>
    </row>
    <row r="424" spans="1:13" ht="45" x14ac:dyDescent="0.2">
      <c r="A424" s="23" t="s">
        <v>693</v>
      </c>
      <c r="B424" s="24" t="s">
        <v>750</v>
      </c>
      <c r="C424" s="25" t="s">
        <v>38</v>
      </c>
      <c r="D424" s="26" t="s">
        <v>690</v>
      </c>
      <c r="E424" s="78" t="s">
        <v>751</v>
      </c>
      <c r="F424" s="3">
        <v>0</v>
      </c>
      <c r="G424" s="3">
        <v>0</v>
      </c>
      <c r="H424" s="3">
        <v>195338080</v>
      </c>
      <c r="I424" s="3">
        <v>0</v>
      </c>
      <c r="J424" s="3">
        <v>0</v>
      </c>
      <c r="K424" s="3">
        <v>195338080</v>
      </c>
      <c r="L424" s="3">
        <f t="shared" si="91"/>
        <v>195338080</v>
      </c>
      <c r="M424" s="4">
        <f t="shared" si="92"/>
        <v>1</v>
      </c>
    </row>
    <row r="425" spans="1:13" ht="45" x14ac:dyDescent="0.2">
      <c r="A425" s="23" t="s">
        <v>693</v>
      </c>
      <c r="B425" s="24" t="s">
        <v>752</v>
      </c>
      <c r="C425" s="25" t="s">
        <v>38</v>
      </c>
      <c r="D425" s="26" t="s">
        <v>690</v>
      </c>
      <c r="E425" s="78" t="s">
        <v>753</v>
      </c>
      <c r="F425" s="3">
        <v>0</v>
      </c>
      <c r="G425" s="3">
        <v>0</v>
      </c>
      <c r="H425" s="3">
        <v>20962773</v>
      </c>
      <c r="I425" s="3">
        <v>0</v>
      </c>
      <c r="J425" s="3">
        <v>0</v>
      </c>
      <c r="K425" s="3">
        <v>20962773</v>
      </c>
      <c r="L425" s="3">
        <f t="shared" si="91"/>
        <v>20962773</v>
      </c>
      <c r="M425" s="4">
        <f t="shared" si="92"/>
        <v>1</v>
      </c>
    </row>
    <row r="426" spans="1:13" ht="45" x14ac:dyDescent="0.2">
      <c r="A426" s="23" t="s">
        <v>693</v>
      </c>
      <c r="B426" s="24" t="s">
        <v>754</v>
      </c>
      <c r="C426" s="25" t="s">
        <v>38</v>
      </c>
      <c r="D426" s="26" t="s">
        <v>690</v>
      </c>
      <c r="E426" s="78" t="s">
        <v>617</v>
      </c>
      <c r="F426" s="3">
        <v>0</v>
      </c>
      <c r="G426" s="3">
        <v>0</v>
      </c>
      <c r="H426" s="3">
        <v>2793009972</v>
      </c>
      <c r="I426" s="3">
        <v>0</v>
      </c>
      <c r="J426" s="3">
        <v>0</v>
      </c>
      <c r="K426" s="3">
        <v>2793009972</v>
      </c>
      <c r="L426" s="3">
        <f t="shared" si="91"/>
        <v>2793009972</v>
      </c>
      <c r="M426" s="4">
        <f t="shared" si="92"/>
        <v>1</v>
      </c>
    </row>
    <row r="427" spans="1:13" ht="45" x14ac:dyDescent="0.2">
      <c r="A427" s="23" t="s">
        <v>693</v>
      </c>
      <c r="B427" s="24" t="s">
        <v>755</v>
      </c>
      <c r="C427" s="25" t="s">
        <v>38</v>
      </c>
      <c r="D427" s="26" t="s">
        <v>690</v>
      </c>
      <c r="E427" s="78" t="s">
        <v>619</v>
      </c>
      <c r="F427" s="3">
        <v>0</v>
      </c>
      <c r="G427" s="3">
        <v>0</v>
      </c>
      <c r="H427" s="3">
        <v>2809000</v>
      </c>
      <c r="I427" s="3">
        <v>0</v>
      </c>
      <c r="J427" s="3">
        <v>0</v>
      </c>
      <c r="K427" s="3">
        <v>2809000</v>
      </c>
      <c r="L427" s="3">
        <f t="shared" si="91"/>
        <v>2809000</v>
      </c>
      <c r="M427" s="4">
        <f t="shared" si="92"/>
        <v>1</v>
      </c>
    </row>
    <row r="428" spans="1:13" ht="45" x14ac:dyDescent="0.2">
      <c r="A428" s="23" t="s">
        <v>693</v>
      </c>
      <c r="B428" s="24" t="s">
        <v>756</v>
      </c>
      <c r="C428" s="25" t="s">
        <v>38</v>
      </c>
      <c r="D428" s="26" t="s">
        <v>690</v>
      </c>
      <c r="E428" s="78" t="s">
        <v>757</v>
      </c>
      <c r="F428" s="3">
        <v>0</v>
      </c>
      <c r="G428" s="3">
        <v>0</v>
      </c>
      <c r="H428" s="3">
        <v>1526500</v>
      </c>
      <c r="I428" s="3">
        <v>0</v>
      </c>
      <c r="J428" s="3">
        <v>0</v>
      </c>
      <c r="K428" s="3">
        <v>1526500</v>
      </c>
      <c r="L428" s="3">
        <f t="shared" si="91"/>
        <v>1526500</v>
      </c>
      <c r="M428" s="4">
        <f t="shared" si="92"/>
        <v>1</v>
      </c>
    </row>
    <row r="429" spans="1:13" ht="45" x14ac:dyDescent="0.2">
      <c r="A429" s="23" t="s">
        <v>693</v>
      </c>
      <c r="B429" s="24" t="s">
        <v>758</v>
      </c>
      <c r="C429" s="25" t="s">
        <v>38</v>
      </c>
      <c r="D429" s="26" t="s">
        <v>690</v>
      </c>
      <c r="E429" s="78" t="s">
        <v>759</v>
      </c>
      <c r="F429" s="3">
        <v>0</v>
      </c>
      <c r="G429" s="3">
        <v>0</v>
      </c>
      <c r="H429" s="3">
        <v>2365781</v>
      </c>
      <c r="I429" s="3">
        <v>0</v>
      </c>
      <c r="J429" s="3">
        <v>0</v>
      </c>
      <c r="K429" s="3">
        <v>2365781</v>
      </c>
      <c r="L429" s="3">
        <f t="shared" si="91"/>
        <v>2365781</v>
      </c>
      <c r="M429" s="4">
        <f t="shared" si="92"/>
        <v>1</v>
      </c>
    </row>
    <row r="430" spans="1:13" ht="45" x14ac:dyDescent="0.2">
      <c r="A430" s="23" t="s">
        <v>693</v>
      </c>
      <c r="B430" s="24" t="s">
        <v>760</v>
      </c>
      <c r="C430" s="25" t="s">
        <v>38</v>
      </c>
      <c r="D430" s="26" t="s">
        <v>690</v>
      </c>
      <c r="E430" s="78" t="s">
        <v>621</v>
      </c>
      <c r="F430" s="3">
        <v>0</v>
      </c>
      <c r="G430" s="3">
        <v>0</v>
      </c>
      <c r="H430" s="3">
        <v>37502000</v>
      </c>
      <c r="I430" s="3">
        <v>0</v>
      </c>
      <c r="J430" s="3">
        <v>0</v>
      </c>
      <c r="K430" s="3">
        <v>37502000</v>
      </c>
      <c r="L430" s="3">
        <f t="shared" si="91"/>
        <v>37502000</v>
      </c>
      <c r="M430" s="4">
        <f t="shared" si="92"/>
        <v>1</v>
      </c>
    </row>
    <row r="431" spans="1:13" ht="45" x14ac:dyDescent="0.2">
      <c r="A431" s="23" t="s">
        <v>693</v>
      </c>
      <c r="B431" s="24" t="s">
        <v>761</v>
      </c>
      <c r="C431" s="25" t="s">
        <v>38</v>
      </c>
      <c r="D431" s="26" t="s">
        <v>690</v>
      </c>
      <c r="E431" s="78" t="s">
        <v>762</v>
      </c>
      <c r="F431" s="3">
        <v>0</v>
      </c>
      <c r="G431" s="3">
        <v>0</v>
      </c>
      <c r="H431" s="3">
        <v>1447264</v>
      </c>
      <c r="I431" s="3">
        <v>0</v>
      </c>
      <c r="J431" s="3">
        <v>0</v>
      </c>
      <c r="K431" s="3">
        <v>1447264</v>
      </c>
      <c r="L431" s="3">
        <f t="shared" si="91"/>
        <v>1447264</v>
      </c>
      <c r="M431" s="4">
        <f t="shared" si="92"/>
        <v>1</v>
      </c>
    </row>
    <row r="432" spans="1:13" ht="45" x14ac:dyDescent="0.2">
      <c r="A432" s="23" t="s">
        <v>693</v>
      </c>
      <c r="B432" s="24" t="s">
        <v>763</v>
      </c>
      <c r="C432" s="25" t="s">
        <v>24</v>
      </c>
      <c r="D432" s="26" t="s">
        <v>690</v>
      </c>
      <c r="E432" s="78" t="s">
        <v>412</v>
      </c>
      <c r="F432" s="3">
        <v>0</v>
      </c>
      <c r="G432" s="3">
        <v>0</v>
      </c>
      <c r="H432" s="3">
        <v>254230007</v>
      </c>
      <c r="I432" s="3">
        <v>0</v>
      </c>
      <c r="J432" s="3">
        <v>0</v>
      </c>
      <c r="K432" s="3">
        <v>254230007</v>
      </c>
      <c r="L432" s="3">
        <f t="shared" si="91"/>
        <v>254230007</v>
      </c>
      <c r="M432" s="4">
        <f t="shared" si="92"/>
        <v>1</v>
      </c>
    </row>
    <row r="433" spans="1:13" ht="45" x14ac:dyDescent="0.2">
      <c r="A433" s="23" t="s">
        <v>693</v>
      </c>
      <c r="B433" s="24" t="s">
        <v>764</v>
      </c>
      <c r="C433" s="25" t="s">
        <v>24</v>
      </c>
      <c r="D433" s="26" t="s">
        <v>690</v>
      </c>
      <c r="E433" s="78" t="s">
        <v>765</v>
      </c>
      <c r="F433" s="3">
        <v>0</v>
      </c>
      <c r="G433" s="3">
        <v>0</v>
      </c>
      <c r="H433" s="3">
        <v>52678104</v>
      </c>
      <c r="I433" s="3">
        <v>0</v>
      </c>
      <c r="J433" s="3">
        <v>0</v>
      </c>
      <c r="K433" s="3">
        <v>52678104</v>
      </c>
      <c r="L433" s="3">
        <f t="shared" si="91"/>
        <v>52678104</v>
      </c>
      <c r="M433" s="4">
        <f t="shared" si="92"/>
        <v>1</v>
      </c>
    </row>
    <row r="434" spans="1:13" ht="45" x14ac:dyDescent="0.2">
      <c r="A434" s="23" t="s">
        <v>693</v>
      </c>
      <c r="B434" s="24" t="s">
        <v>766</v>
      </c>
      <c r="C434" s="25" t="s">
        <v>24</v>
      </c>
      <c r="D434" s="26" t="s">
        <v>690</v>
      </c>
      <c r="E434" s="78" t="s">
        <v>767</v>
      </c>
      <c r="F434" s="3">
        <v>0</v>
      </c>
      <c r="G434" s="3">
        <v>0</v>
      </c>
      <c r="H434" s="3">
        <v>20641476</v>
      </c>
      <c r="I434" s="3">
        <v>0</v>
      </c>
      <c r="J434" s="3">
        <v>0</v>
      </c>
      <c r="K434" s="3">
        <v>20641476</v>
      </c>
      <c r="L434" s="3">
        <f t="shared" si="91"/>
        <v>20641476</v>
      </c>
      <c r="M434" s="4">
        <f t="shared" si="92"/>
        <v>1</v>
      </c>
    </row>
    <row r="435" spans="1:13" ht="45" x14ac:dyDescent="0.2">
      <c r="A435" s="23" t="s">
        <v>693</v>
      </c>
      <c r="B435" s="24" t="s">
        <v>768</v>
      </c>
      <c r="C435" s="25" t="s">
        <v>24</v>
      </c>
      <c r="D435" s="26" t="s">
        <v>690</v>
      </c>
      <c r="E435" s="78" t="s">
        <v>769</v>
      </c>
      <c r="F435" s="3">
        <v>0</v>
      </c>
      <c r="G435" s="3">
        <v>0</v>
      </c>
      <c r="H435" s="3">
        <v>2830000000</v>
      </c>
      <c r="I435" s="3">
        <v>0</v>
      </c>
      <c r="J435" s="3">
        <v>0</v>
      </c>
      <c r="K435" s="3">
        <v>2830000000</v>
      </c>
      <c r="L435" s="3">
        <f t="shared" si="91"/>
        <v>2830000000</v>
      </c>
      <c r="M435" s="4">
        <f t="shared" si="92"/>
        <v>1</v>
      </c>
    </row>
    <row r="436" spans="1:13" ht="45" x14ac:dyDescent="0.2">
      <c r="A436" s="23" t="s">
        <v>693</v>
      </c>
      <c r="B436" s="24" t="s">
        <v>770</v>
      </c>
      <c r="C436" s="25" t="s">
        <v>24</v>
      </c>
      <c r="D436" s="26" t="s">
        <v>690</v>
      </c>
      <c r="E436" s="78" t="s">
        <v>771</v>
      </c>
      <c r="F436" s="3">
        <v>0</v>
      </c>
      <c r="G436" s="3">
        <v>0</v>
      </c>
      <c r="H436" s="3">
        <v>117738</v>
      </c>
      <c r="I436" s="3">
        <v>0</v>
      </c>
      <c r="J436" s="3">
        <v>0</v>
      </c>
      <c r="K436" s="3">
        <v>117738</v>
      </c>
      <c r="L436" s="3">
        <f t="shared" si="91"/>
        <v>117738</v>
      </c>
      <c r="M436" s="4">
        <f t="shared" si="92"/>
        <v>1</v>
      </c>
    </row>
    <row r="437" spans="1:13" ht="45" x14ac:dyDescent="0.2">
      <c r="A437" s="23" t="s">
        <v>693</v>
      </c>
      <c r="B437" s="24" t="s">
        <v>772</v>
      </c>
      <c r="C437" s="25" t="s">
        <v>24</v>
      </c>
      <c r="D437" s="26" t="s">
        <v>690</v>
      </c>
      <c r="E437" s="78" t="s">
        <v>773</v>
      </c>
      <c r="F437" s="3">
        <v>0</v>
      </c>
      <c r="G437" s="3">
        <v>-3140339</v>
      </c>
      <c r="H437" s="3">
        <v>3140339</v>
      </c>
      <c r="I437" s="3">
        <v>0</v>
      </c>
      <c r="J437" s="3">
        <v>0</v>
      </c>
      <c r="K437" s="3">
        <v>0</v>
      </c>
      <c r="L437" s="3">
        <f t="shared" si="91"/>
        <v>0</v>
      </c>
      <c r="M437" s="4" t="str">
        <f t="shared" si="92"/>
        <v/>
      </c>
    </row>
    <row r="438" spans="1:13" ht="45" x14ac:dyDescent="0.2">
      <c r="A438" s="23" t="s">
        <v>693</v>
      </c>
      <c r="B438" s="24" t="s">
        <v>774</v>
      </c>
      <c r="C438" s="25" t="s">
        <v>24</v>
      </c>
      <c r="D438" s="26" t="s">
        <v>690</v>
      </c>
      <c r="E438" s="78" t="s">
        <v>775</v>
      </c>
      <c r="F438" s="3">
        <v>0</v>
      </c>
      <c r="G438" s="3">
        <v>-31961800</v>
      </c>
      <c r="H438" s="3">
        <v>31961800</v>
      </c>
      <c r="I438" s="3">
        <v>0</v>
      </c>
      <c r="J438" s="3">
        <v>0</v>
      </c>
      <c r="K438" s="3">
        <v>0</v>
      </c>
      <c r="L438" s="3">
        <f t="shared" si="91"/>
        <v>0</v>
      </c>
      <c r="M438" s="4" t="str">
        <f t="shared" si="92"/>
        <v/>
      </c>
    </row>
    <row r="439" spans="1:13" ht="45" x14ac:dyDescent="0.2">
      <c r="A439" s="23" t="s">
        <v>693</v>
      </c>
      <c r="B439" s="24" t="s">
        <v>776</v>
      </c>
      <c r="C439" s="25" t="s">
        <v>24</v>
      </c>
      <c r="D439" s="26" t="s">
        <v>690</v>
      </c>
      <c r="E439" s="78" t="s">
        <v>777</v>
      </c>
      <c r="F439" s="3">
        <v>0</v>
      </c>
      <c r="G439" s="3">
        <v>-432119</v>
      </c>
      <c r="H439" s="3">
        <v>432119</v>
      </c>
      <c r="I439" s="3">
        <v>0</v>
      </c>
      <c r="J439" s="3">
        <v>0</v>
      </c>
      <c r="K439" s="3">
        <v>0</v>
      </c>
      <c r="L439" s="3">
        <f t="shared" si="91"/>
        <v>0</v>
      </c>
      <c r="M439" s="4" t="str">
        <f t="shared" si="92"/>
        <v/>
      </c>
    </row>
    <row r="440" spans="1:13" ht="45" x14ac:dyDescent="0.2">
      <c r="A440" s="23" t="s">
        <v>693</v>
      </c>
      <c r="B440" s="24" t="s">
        <v>778</v>
      </c>
      <c r="C440" s="25" t="s">
        <v>24</v>
      </c>
      <c r="D440" s="26" t="s">
        <v>690</v>
      </c>
      <c r="E440" s="78" t="s">
        <v>779</v>
      </c>
      <c r="F440" s="3">
        <v>0</v>
      </c>
      <c r="G440" s="3">
        <v>-18188240</v>
      </c>
      <c r="H440" s="3">
        <v>18188240</v>
      </c>
      <c r="I440" s="3">
        <v>0</v>
      </c>
      <c r="J440" s="3">
        <v>0</v>
      </c>
      <c r="K440" s="3">
        <v>0</v>
      </c>
      <c r="L440" s="3">
        <f t="shared" si="91"/>
        <v>0</v>
      </c>
      <c r="M440" s="4" t="str">
        <f t="shared" si="92"/>
        <v/>
      </c>
    </row>
    <row r="441" spans="1:13" ht="45" x14ac:dyDescent="0.2">
      <c r="A441" s="23" t="s">
        <v>693</v>
      </c>
      <c r="B441" s="24" t="s">
        <v>780</v>
      </c>
      <c r="C441" s="25" t="s">
        <v>24</v>
      </c>
      <c r="D441" s="26" t="s">
        <v>690</v>
      </c>
      <c r="E441" s="78" t="s">
        <v>781</v>
      </c>
      <c r="F441" s="3">
        <v>0</v>
      </c>
      <c r="G441" s="3">
        <v>-103729495</v>
      </c>
      <c r="H441" s="3">
        <v>103729495</v>
      </c>
      <c r="I441" s="3">
        <v>0</v>
      </c>
      <c r="J441" s="3">
        <v>0</v>
      </c>
      <c r="K441" s="3">
        <v>0</v>
      </c>
      <c r="L441" s="3">
        <f t="shared" si="91"/>
        <v>0</v>
      </c>
      <c r="M441" s="4" t="str">
        <f t="shared" si="92"/>
        <v/>
      </c>
    </row>
    <row r="442" spans="1:13" ht="45" x14ac:dyDescent="0.2">
      <c r="A442" s="23" t="s">
        <v>693</v>
      </c>
      <c r="B442" s="24" t="s">
        <v>692</v>
      </c>
      <c r="C442" s="25" t="s">
        <v>24</v>
      </c>
      <c r="D442" s="26" t="s">
        <v>690</v>
      </c>
      <c r="E442" s="78" t="s">
        <v>782</v>
      </c>
      <c r="F442" s="3">
        <v>0</v>
      </c>
      <c r="G442" s="3">
        <v>0</v>
      </c>
      <c r="H442" s="3">
        <v>3385219459</v>
      </c>
      <c r="I442" s="3">
        <v>0</v>
      </c>
      <c r="J442" s="3">
        <v>500000000</v>
      </c>
      <c r="K442" s="3">
        <v>3885219459</v>
      </c>
      <c r="L442" s="3">
        <f t="shared" si="91"/>
        <v>3885219459</v>
      </c>
      <c r="M442" s="4">
        <f t="shared" si="92"/>
        <v>1</v>
      </c>
    </row>
    <row r="443" spans="1:13" ht="45" x14ac:dyDescent="0.2">
      <c r="A443" s="23" t="s">
        <v>693</v>
      </c>
      <c r="B443" s="24" t="s">
        <v>783</v>
      </c>
      <c r="C443" s="25" t="s">
        <v>24</v>
      </c>
      <c r="D443" s="26" t="s">
        <v>690</v>
      </c>
      <c r="E443" s="78" t="s">
        <v>784</v>
      </c>
      <c r="F443" s="3">
        <v>0</v>
      </c>
      <c r="G443" s="3">
        <v>0</v>
      </c>
      <c r="H443" s="3">
        <v>42388826</v>
      </c>
      <c r="I443" s="3">
        <v>0</v>
      </c>
      <c r="J443" s="3">
        <v>0</v>
      </c>
      <c r="K443" s="3">
        <v>42388826</v>
      </c>
      <c r="L443" s="3">
        <f t="shared" si="91"/>
        <v>42388826</v>
      </c>
      <c r="M443" s="4">
        <f t="shared" si="92"/>
        <v>1</v>
      </c>
    </row>
    <row r="444" spans="1:13" ht="45" x14ac:dyDescent="0.2">
      <c r="A444" s="23" t="s">
        <v>693</v>
      </c>
      <c r="B444" s="24" t="s">
        <v>785</v>
      </c>
      <c r="C444" s="25" t="s">
        <v>24</v>
      </c>
      <c r="D444" s="26" t="s">
        <v>690</v>
      </c>
      <c r="E444" s="78" t="s">
        <v>786</v>
      </c>
      <c r="F444" s="3">
        <v>0</v>
      </c>
      <c r="G444" s="3">
        <v>0</v>
      </c>
      <c r="H444" s="3">
        <v>12896677</v>
      </c>
      <c r="I444" s="3">
        <v>0</v>
      </c>
      <c r="J444" s="3">
        <v>0</v>
      </c>
      <c r="K444" s="3">
        <v>12896677</v>
      </c>
      <c r="L444" s="3">
        <f t="shared" si="91"/>
        <v>12896677</v>
      </c>
      <c r="M444" s="4">
        <f t="shared" si="92"/>
        <v>1</v>
      </c>
    </row>
    <row r="445" spans="1:13" ht="45" x14ac:dyDescent="0.2">
      <c r="A445" s="23" t="s">
        <v>693</v>
      </c>
      <c r="B445" s="24" t="s">
        <v>787</v>
      </c>
      <c r="C445" s="25" t="s">
        <v>24</v>
      </c>
      <c r="D445" s="26" t="s">
        <v>690</v>
      </c>
      <c r="E445" s="78" t="s">
        <v>788</v>
      </c>
      <c r="F445" s="3">
        <v>0</v>
      </c>
      <c r="G445" s="3">
        <v>0</v>
      </c>
      <c r="H445" s="3">
        <v>614370378</v>
      </c>
      <c r="I445" s="3">
        <v>0</v>
      </c>
      <c r="J445" s="3">
        <v>0</v>
      </c>
      <c r="K445" s="3">
        <v>614370378</v>
      </c>
      <c r="L445" s="3">
        <f t="shared" si="91"/>
        <v>614370378</v>
      </c>
      <c r="M445" s="4">
        <f t="shared" si="92"/>
        <v>1</v>
      </c>
    </row>
    <row r="446" spans="1:13" ht="45" x14ac:dyDescent="0.2">
      <c r="A446" s="23" t="s">
        <v>693</v>
      </c>
      <c r="B446" s="24" t="s">
        <v>789</v>
      </c>
      <c r="C446" s="25" t="s">
        <v>24</v>
      </c>
      <c r="D446" s="26" t="s">
        <v>690</v>
      </c>
      <c r="E446" s="78" t="s">
        <v>790</v>
      </c>
      <c r="F446" s="3">
        <v>0</v>
      </c>
      <c r="G446" s="3">
        <v>0</v>
      </c>
      <c r="H446" s="3">
        <v>11264759</v>
      </c>
      <c r="I446" s="3">
        <v>0</v>
      </c>
      <c r="J446" s="3">
        <v>0</v>
      </c>
      <c r="K446" s="3">
        <v>11264759</v>
      </c>
      <c r="L446" s="3">
        <f t="shared" si="91"/>
        <v>11264759</v>
      </c>
      <c r="M446" s="4">
        <f t="shared" si="92"/>
        <v>1</v>
      </c>
    </row>
    <row r="447" spans="1:13" ht="45" x14ac:dyDescent="0.2">
      <c r="A447" s="23" t="s">
        <v>693</v>
      </c>
      <c r="B447" s="24" t="s">
        <v>791</v>
      </c>
      <c r="C447" s="25" t="s">
        <v>24</v>
      </c>
      <c r="D447" s="26" t="s">
        <v>690</v>
      </c>
      <c r="E447" s="78" t="s">
        <v>792</v>
      </c>
      <c r="F447" s="3">
        <v>0</v>
      </c>
      <c r="G447" s="3">
        <v>-7862923</v>
      </c>
      <c r="H447" s="3">
        <v>7862923</v>
      </c>
      <c r="I447" s="3">
        <v>0</v>
      </c>
      <c r="J447" s="3">
        <v>0</v>
      </c>
      <c r="K447" s="3">
        <v>0</v>
      </c>
      <c r="L447" s="3">
        <f t="shared" si="91"/>
        <v>0</v>
      </c>
      <c r="M447" s="4" t="str">
        <f t="shared" si="92"/>
        <v/>
      </c>
    </row>
    <row r="448" spans="1:13" ht="45" x14ac:dyDescent="0.2">
      <c r="A448" s="23" t="s">
        <v>693</v>
      </c>
      <c r="B448" s="24" t="s">
        <v>793</v>
      </c>
      <c r="C448" s="25" t="s">
        <v>24</v>
      </c>
      <c r="D448" s="26" t="s">
        <v>690</v>
      </c>
      <c r="E448" s="78" t="s">
        <v>794</v>
      </c>
      <c r="F448" s="3">
        <v>0</v>
      </c>
      <c r="G448" s="3">
        <v>0</v>
      </c>
      <c r="H448" s="3">
        <v>157331472</v>
      </c>
      <c r="I448" s="3">
        <v>0</v>
      </c>
      <c r="J448" s="3">
        <v>0</v>
      </c>
      <c r="K448" s="3">
        <v>157331472</v>
      </c>
      <c r="L448" s="3">
        <f t="shared" si="91"/>
        <v>157331472</v>
      </c>
      <c r="M448" s="4">
        <f t="shared" si="92"/>
        <v>1</v>
      </c>
    </row>
    <row r="449" spans="1:13" ht="45" x14ac:dyDescent="0.2">
      <c r="A449" s="23" t="s">
        <v>693</v>
      </c>
      <c r="B449" s="24" t="s">
        <v>795</v>
      </c>
      <c r="C449" s="25" t="s">
        <v>24</v>
      </c>
      <c r="D449" s="26" t="s">
        <v>690</v>
      </c>
      <c r="E449" s="78" t="s">
        <v>796</v>
      </c>
      <c r="F449" s="3">
        <v>0</v>
      </c>
      <c r="G449" s="3">
        <v>0</v>
      </c>
      <c r="H449" s="3">
        <v>5550920</v>
      </c>
      <c r="I449" s="3">
        <v>0</v>
      </c>
      <c r="J449" s="3">
        <v>0</v>
      </c>
      <c r="K449" s="3">
        <v>5550920</v>
      </c>
      <c r="L449" s="3">
        <f t="shared" si="91"/>
        <v>5550920</v>
      </c>
      <c r="M449" s="4">
        <f t="shared" si="92"/>
        <v>1</v>
      </c>
    </row>
    <row r="450" spans="1:13" ht="45" x14ac:dyDescent="0.2">
      <c r="A450" s="23" t="s">
        <v>693</v>
      </c>
      <c r="B450" s="24" t="s">
        <v>797</v>
      </c>
      <c r="C450" s="25" t="s">
        <v>24</v>
      </c>
      <c r="D450" s="26" t="s">
        <v>690</v>
      </c>
      <c r="E450" s="78" t="s">
        <v>798</v>
      </c>
      <c r="F450" s="3">
        <v>0</v>
      </c>
      <c r="G450" s="3">
        <v>-96896097</v>
      </c>
      <c r="H450" s="3">
        <v>96896097</v>
      </c>
      <c r="I450" s="3">
        <v>0</v>
      </c>
      <c r="J450" s="3">
        <v>0</v>
      </c>
      <c r="K450" s="3">
        <v>0</v>
      </c>
      <c r="L450" s="3">
        <f t="shared" si="91"/>
        <v>0</v>
      </c>
      <c r="M450" s="4" t="str">
        <f t="shared" si="92"/>
        <v/>
      </c>
    </row>
    <row r="451" spans="1:13" ht="45" x14ac:dyDescent="0.2">
      <c r="A451" s="23" t="s">
        <v>693</v>
      </c>
      <c r="B451" s="24" t="s">
        <v>799</v>
      </c>
      <c r="C451" s="25" t="s">
        <v>24</v>
      </c>
      <c r="D451" s="26" t="s">
        <v>690</v>
      </c>
      <c r="E451" s="78" t="s">
        <v>800</v>
      </c>
      <c r="F451" s="3">
        <v>0</v>
      </c>
      <c r="G451" s="3">
        <v>0</v>
      </c>
      <c r="H451" s="3">
        <v>25116000</v>
      </c>
      <c r="I451" s="3">
        <v>0</v>
      </c>
      <c r="J451" s="3">
        <v>0</v>
      </c>
      <c r="K451" s="3">
        <v>25116000</v>
      </c>
      <c r="L451" s="3">
        <f t="shared" si="91"/>
        <v>25116000</v>
      </c>
      <c r="M451" s="4">
        <f t="shared" si="92"/>
        <v>1</v>
      </c>
    </row>
    <row r="452" spans="1:13" ht="45" x14ac:dyDescent="0.2">
      <c r="A452" s="23" t="s">
        <v>693</v>
      </c>
      <c r="B452" s="24" t="s">
        <v>801</v>
      </c>
      <c r="C452" s="25" t="s">
        <v>24</v>
      </c>
      <c r="D452" s="26" t="s">
        <v>690</v>
      </c>
      <c r="E452" s="78" t="s">
        <v>802</v>
      </c>
      <c r="F452" s="3">
        <v>0</v>
      </c>
      <c r="G452" s="3">
        <v>0</v>
      </c>
      <c r="H452" s="3">
        <v>80000000</v>
      </c>
      <c r="I452" s="3">
        <v>0</v>
      </c>
      <c r="J452" s="3">
        <v>0</v>
      </c>
      <c r="K452" s="3">
        <v>80000000</v>
      </c>
      <c r="L452" s="3">
        <f t="shared" si="91"/>
        <v>80000000</v>
      </c>
      <c r="M452" s="4">
        <f t="shared" si="92"/>
        <v>1</v>
      </c>
    </row>
    <row r="453" spans="1:13" ht="45" x14ac:dyDescent="0.2">
      <c r="A453" s="23" t="s">
        <v>693</v>
      </c>
      <c r="B453" s="24" t="s">
        <v>803</v>
      </c>
      <c r="C453" s="25" t="s">
        <v>38</v>
      </c>
      <c r="D453" s="26" t="s">
        <v>690</v>
      </c>
      <c r="E453" s="78" t="s">
        <v>613</v>
      </c>
      <c r="F453" s="3">
        <v>0</v>
      </c>
      <c r="G453" s="3">
        <v>0</v>
      </c>
      <c r="H453" s="3">
        <v>691241392</v>
      </c>
      <c r="I453" s="3">
        <v>0</v>
      </c>
      <c r="J453" s="3">
        <v>0</v>
      </c>
      <c r="K453" s="3">
        <v>691241392</v>
      </c>
      <c r="L453" s="3">
        <f t="shared" si="91"/>
        <v>691241392</v>
      </c>
      <c r="M453" s="4">
        <f t="shared" si="92"/>
        <v>1</v>
      </c>
    </row>
    <row r="454" spans="1:13" ht="30" x14ac:dyDescent="0.2">
      <c r="A454" s="16" t="s">
        <v>804</v>
      </c>
      <c r="B454" s="52"/>
      <c r="C454" s="44"/>
      <c r="D454" s="28" t="s">
        <v>805</v>
      </c>
      <c r="E454" s="71"/>
      <c r="F454" s="38">
        <f t="shared" ref="F454:L454" si="93">SUBTOTAL(9,F455:F496)</f>
        <v>0</v>
      </c>
      <c r="G454" s="38">
        <f t="shared" si="93"/>
        <v>-139327087</v>
      </c>
      <c r="H454" s="38">
        <f t="shared" si="93"/>
        <v>108165669316</v>
      </c>
      <c r="I454" s="38">
        <f t="shared" si="93"/>
        <v>0</v>
      </c>
      <c r="J454" s="38">
        <f t="shared" si="93"/>
        <v>0</v>
      </c>
      <c r="K454" s="38">
        <f t="shared" si="93"/>
        <v>108026342229</v>
      </c>
      <c r="L454" s="38">
        <f t="shared" si="93"/>
        <v>108026342229</v>
      </c>
      <c r="M454" s="39">
        <f t="shared" si="92"/>
        <v>1</v>
      </c>
    </row>
    <row r="455" spans="1:13" ht="30" x14ac:dyDescent="0.2">
      <c r="A455" s="16" t="s">
        <v>806</v>
      </c>
      <c r="B455" s="52"/>
      <c r="C455" s="44"/>
      <c r="D455" s="28" t="s">
        <v>637</v>
      </c>
      <c r="E455" s="71"/>
      <c r="F455" s="38">
        <f t="shared" ref="F455:L455" si="94">SUBTOTAL(9,F456:F496)</f>
        <v>0</v>
      </c>
      <c r="G455" s="38">
        <f t="shared" si="94"/>
        <v>-139327087</v>
      </c>
      <c r="H455" s="38">
        <f t="shared" si="94"/>
        <v>108165669316</v>
      </c>
      <c r="I455" s="38">
        <f t="shared" si="94"/>
        <v>0</v>
      </c>
      <c r="J455" s="38">
        <f t="shared" si="94"/>
        <v>0</v>
      </c>
      <c r="K455" s="38">
        <f t="shared" si="94"/>
        <v>108026342229</v>
      </c>
      <c r="L455" s="38">
        <f t="shared" si="94"/>
        <v>108026342229</v>
      </c>
      <c r="M455" s="39">
        <f t="shared" si="92"/>
        <v>1</v>
      </c>
    </row>
    <row r="456" spans="1:13" ht="36" customHeight="1" x14ac:dyDescent="0.25">
      <c r="A456" s="23" t="s">
        <v>807</v>
      </c>
      <c r="B456" s="24" t="s">
        <v>647</v>
      </c>
      <c r="C456" s="41">
        <v>1116</v>
      </c>
      <c r="D456" s="26" t="s">
        <v>808</v>
      </c>
      <c r="E456" s="27" t="s">
        <v>288</v>
      </c>
      <c r="F456" s="11">
        <v>0</v>
      </c>
      <c r="G456" s="11">
        <v>0</v>
      </c>
      <c r="H456" s="3">
        <v>1623412037</v>
      </c>
      <c r="I456" s="3">
        <v>0</v>
      </c>
      <c r="J456" s="3">
        <v>0</v>
      </c>
      <c r="K456" s="3">
        <v>1623412037</v>
      </c>
      <c r="L456" s="3">
        <f t="shared" ref="L456:L496" si="95">((+K456)*-1)*-1</f>
        <v>1623412037</v>
      </c>
      <c r="M456" s="4">
        <f t="shared" si="92"/>
        <v>1</v>
      </c>
    </row>
    <row r="457" spans="1:13" ht="48.75" customHeight="1" x14ac:dyDescent="0.25">
      <c r="A457" s="23" t="s">
        <v>809</v>
      </c>
      <c r="B457" s="24" t="s">
        <v>649</v>
      </c>
      <c r="C457" s="41">
        <v>1116</v>
      </c>
      <c r="D457" s="26" t="s">
        <v>584</v>
      </c>
      <c r="E457" s="27" t="s">
        <v>292</v>
      </c>
      <c r="F457" s="11">
        <v>0</v>
      </c>
      <c r="G457" s="11">
        <v>0</v>
      </c>
      <c r="H457" s="3">
        <v>44477583</v>
      </c>
      <c r="I457" s="3">
        <v>0</v>
      </c>
      <c r="J457" s="3">
        <v>0</v>
      </c>
      <c r="K457" s="3">
        <v>44477583</v>
      </c>
      <c r="L457" s="3">
        <f t="shared" si="95"/>
        <v>44477583</v>
      </c>
      <c r="M457" s="4">
        <f t="shared" si="92"/>
        <v>1</v>
      </c>
    </row>
    <row r="458" spans="1:13" ht="45" x14ac:dyDescent="0.25">
      <c r="A458" s="23" t="s">
        <v>810</v>
      </c>
      <c r="B458" s="24" t="s">
        <v>811</v>
      </c>
      <c r="C458" s="41" t="s">
        <v>24</v>
      </c>
      <c r="D458" s="26" t="s">
        <v>690</v>
      </c>
      <c r="E458" s="27" t="s">
        <v>591</v>
      </c>
      <c r="F458" s="11">
        <v>0</v>
      </c>
      <c r="G458" s="11">
        <v>0</v>
      </c>
      <c r="H458" s="3">
        <v>425658978</v>
      </c>
      <c r="I458" s="3">
        <v>0</v>
      </c>
      <c r="J458" s="3">
        <v>0</v>
      </c>
      <c r="K458" s="3">
        <v>425658978</v>
      </c>
      <c r="L458" s="3">
        <f t="shared" si="95"/>
        <v>425658978</v>
      </c>
      <c r="M458" s="4">
        <f t="shared" si="92"/>
        <v>1</v>
      </c>
    </row>
    <row r="459" spans="1:13" ht="45" x14ac:dyDescent="0.25">
      <c r="A459" s="23" t="s">
        <v>810</v>
      </c>
      <c r="B459" s="24" t="s">
        <v>812</v>
      </c>
      <c r="C459" s="41" t="s">
        <v>24</v>
      </c>
      <c r="D459" s="26" t="s">
        <v>690</v>
      </c>
      <c r="E459" s="27" t="s">
        <v>813</v>
      </c>
      <c r="F459" s="11">
        <v>0</v>
      </c>
      <c r="G459" s="11">
        <v>0</v>
      </c>
      <c r="H459" s="3">
        <v>1237503895</v>
      </c>
      <c r="I459" s="3">
        <v>0</v>
      </c>
      <c r="J459" s="3">
        <v>0</v>
      </c>
      <c r="K459" s="3">
        <v>1237503895</v>
      </c>
      <c r="L459" s="3">
        <f t="shared" si="95"/>
        <v>1237503895</v>
      </c>
      <c r="M459" s="4">
        <f t="shared" si="92"/>
        <v>1</v>
      </c>
    </row>
    <row r="460" spans="1:13" ht="45" x14ac:dyDescent="0.25">
      <c r="A460" s="23" t="s">
        <v>810</v>
      </c>
      <c r="B460" s="24" t="s">
        <v>814</v>
      </c>
      <c r="C460" s="41" t="s">
        <v>24</v>
      </c>
      <c r="D460" s="26" t="s">
        <v>690</v>
      </c>
      <c r="E460" s="27" t="s">
        <v>815</v>
      </c>
      <c r="F460" s="11">
        <v>0</v>
      </c>
      <c r="G460" s="11">
        <v>0</v>
      </c>
      <c r="H460" s="3">
        <v>1707006515</v>
      </c>
      <c r="I460" s="3">
        <v>0</v>
      </c>
      <c r="J460" s="3">
        <v>0</v>
      </c>
      <c r="K460" s="3">
        <v>1707006515</v>
      </c>
      <c r="L460" s="3">
        <f t="shared" si="95"/>
        <v>1707006515</v>
      </c>
      <c r="M460" s="4">
        <f t="shared" si="92"/>
        <v>1</v>
      </c>
    </row>
    <row r="461" spans="1:13" ht="45" x14ac:dyDescent="0.25">
      <c r="A461" s="23" t="s">
        <v>810</v>
      </c>
      <c r="B461" s="24" t="s">
        <v>816</v>
      </c>
      <c r="C461" s="41" t="s">
        <v>24</v>
      </c>
      <c r="D461" s="26" t="s">
        <v>690</v>
      </c>
      <c r="E461" s="27" t="s">
        <v>817</v>
      </c>
      <c r="F461" s="11">
        <v>0</v>
      </c>
      <c r="G461" s="11">
        <v>0</v>
      </c>
      <c r="H461" s="3">
        <v>2647569486</v>
      </c>
      <c r="I461" s="3">
        <v>0</v>
      </c>
      <c r="J461" s="3">
        <v>0</v>
      </c>
      <c r="K461" s="3">
        <v>2647569486</v>
      </c>
      <c r="L461" s="3">
        <f t="shared" si="95"/>
        <v>2647569486</v>
      </c>
      <c r="M461" s="4">
        <f t="shared" si="92"/>
        <v>1</v>
      </c>
    </row>
    <row r="462" spans="1:13" ht="45" x14ac:dyDescent="0.25">
      <c r="A462" s="23" t="s">
        <v>810</v>
      </c>
      <c r="B462" s="24" t="s">
        <v>818</v>
      </c>
      <c r="C462" s="41" t="s">
        <v>24</v>
      </c>
      <c r="D462" s="26" t="s">
        <v>690</v>
      </c>
      <c r="E462" s="27" t="s">
        <v>593</v>
      </c>
      <c r="F462" s="11">
        <v>0</v>
      </c>
      <c r="G462" s="11">
        <v>0</v>
      </c>
      <c r="H462" s="3">
        <v>343755631</v>
      </c>
      <c r="I462" s="3">
        <v>0</v>
      </c>
      <c r="J462" s="3">
        <v>0</v>
      </c>
      <c r="K462" s="3">
        <v>343755631</v>
      </c>
      <c r="L462" s="3">
        <f t="shared" si="95"/>
        <v>343755631</v>
      </c>
      <c r="M462" s="4">
        <f t="shared" si="92"/>
        <v>1</v>
      </c>
    </row>
    <row r="463" spans="1:13" ht="45" x14ac:dyDescent="0.25">
      <c r="A463" s="23" t="s">
        <v>810</v>
      </c>
      <c r="B463" s="24" t="s">
        <v>819</v>
      </c>
      <c r="C463" s="41" t="s">
        <v>24</v>
      </c>
      <c r="D463" s="26" t="s">
        <v>690</v>
      </c>
      <c r="E463" s="27" t="s">
        <v>595</v>
      </c>
      <c r="F463" s="11">
        <v>0</v>
      </c>
      <c r="G463" s="11">
        <v>0</v>
      </c>
      <c r="H463" s="3">
        <v>283677178</v>
      </c>
      <c r="I463" s="3">
        <v>0</v>
      </c>
      <c r="J463" s="3">
        <v>0</v>
      </c>
      <c r="K463" s="3">
        <v>283677178</v>
      </c>
      <c r="L463" s="3">
        <f t="shared" si="95"/>
        <v>283677178</v>
      </c>
      <c r="M463" s="4">
        <f t="shared" si="92"/>
        <v>1</v>
      </c>
    </row>
    <row r="464" spans="1:13" ht="45" x14ac:dyDescent="0.25">
      <c r="A464" s="23" t="s">
        <v>810</v>
      </c>
      <c r="B464" s="24" t="s">
        <v>820</v>
      </c>
      <c r="C464" s="41" t="s">
        <v>24</v>
      </c>
      <c r="D464" s="26" t="s">
        <v>690</v>
      </c>
      <c r="E464" s="27" t="s">
        <v>821</v>
      </c>
      <c r="F464" s="11">
        <v>0</v>
      </c>
      <c r="G464" s="11">
        <v>0</v>
      </c>
      <c r="H464" s="3">
        <v>902509636</v>
      </c>
      <c r="I464" s="3">
        <v>0</v>
      </c>
      <c r="J464" s="3">
        <v>0</v>
      </c>
      <c r="K464" s="3">
        <v>902509636</v>
      </c>
      <c r="L464" s="3">
        <f t="shared" si="95"/>
        <v>902509636</v>
      </c>
      <c r="M464" s="4">
        <f t="shared" si="92"/>
        <v>1</v>
      </c>
    </row>
    <row r="465" spans="1:13" ht="45" x14ac:dyDescent="0.25">
      <c r="A465" s="23" t="s">
        <v>810</v>
      </c>
      <c r="B465" s="24" t="s">
        <v>822</v>
      </c>
      <c r="C465" s="41" t="s">
        <v>24</v>
      </c>
      <c r="D465" s="26" t="s">
        <v>690</v>
      </c>
      <c r="E465" s="27" t="s">
        <v>597</v>
      </c>
      <c r="F465" s="11">
        <v>0</v>
      </c>
      <c r="G465" s="11">
        <v>0</v>
      </c>
      <c r="H465" s="3">
        <v>5305293705</v>
      </c>
      <c r="I465" s="3">
        <v>0</v>
      </c>
      <c r="J465" s="3">
        <v>0</v>
      </c>
      <c r="K465" s="3">
        <v>5305293705</v>
      </c>
      <c r="L465" s="3">
        <f t="shared" si="95"/>
        <v>5305293705</v>
      </c>
      <c r="M465" s="4">
        <f t="shared" si="92"/>
        <v>1</v>
      </c>
    </row>
    <row r="466" spans="1:13" ht="45" x14ac:dyDescent="0.25">
      <c r="A466" s="23" t="s">
        <v>810</v>
      </c>
      <c r="B466" s="24" t="s">
        <v>823</v>
      </c>
      <c r="C466" s="41" t="s">
        <v>24</v>
      </c>
      <c r="D466" s="26" t="s">
        <v>690</v>
      </c>
      <c r="E466" s="27" t="s">
        <v>824</v>
      </c>
      <c r="F466" s="11">
        <v>0</v>
      </c>
      <c r="G466" s="11">
        <v>0</v>
      </c>
      <c r="H466" s="3">
        <v>662166781</v>
      </c>
      <c r="I466" s="3">
        <v>0</v>
      </c>
      <c r="J466" s="3">
        <v>0</v>
      </c>
      <c r="K466" s="3">
        <v>662166781</v>
      </c>
      <c r="L466" s="3">
        <f t="shared" si="95"/>
        <v>662166781</v>
      </c>
      <c r="M466" s="4">
        <f t="shared" si="92"/>
        <v>1</v>
      </c>
    </row>
    <row r="467" spans="1:13" ht="45" x14ac:dyDescent="0.25">
      <c r="A467" s="23" t="s">
        <v>810</v>
      </c>
      <c r="B467" s="24" t="s">
        <v>825</v>
      </c>
      <c r="C467" s="41" t="s">
        <v>24</v>
      </c>
      <c r="D467" s="26" t="s">
        <v>690</v>
      </c>
      <c r="E467" s="27" t="s">
        <v>826</v>
      </c>
      <c r="F467" s="11">
        <v>0</v>
      </c>
      <c r="G467" s="11">
        <v>0</v>
      </c>
      <c r="H467" s="3">
        <v>201054144</v>
      </c>
      <c r="I467" s="3">
        <v>0</v>
      </c>
      <c r="J467" s="3">
        <v>0</v>
      </c>
      <c r="K467" s="3">
        <v>201054144</v>
      </c>
      <c r="L467" s="3">
        <f t="shared" si="95"/>
        <v>201054144</v>
      </c>
      <c r="M467" s="4">
        <f t="shared" si="92"/>
        <v>1</v>
      </c>
    </row>
    <row r="468" spans="1:13" ht="45" x14ac:dyDescent="0.25">
      <c r="A468" s="23" t="s">
        <v>810</v>
      </c>
      <c r="B468" s="24" t="s">
        <v>712</v>
      </c>
      <c r="C468" s="41" t="s">
        <v>38</v>
      </c>
      <c r="D468" s="26" t="s">
        <v>690</v>
      </c>
      <c r="E468" s="27" t="s">
        <v>713</v>
      </c>
      <c r="F468" s="11">
        <v>0</v>
      </c>
      <c r="G468" s="11">
        <v>0</v>
      </c>
      <c r="H468" s="3">
        <v>350102923</v>
      </c>
      <c r="I468" s="3">
        <v>0</v>
      </c>
      <c r="J468" s="3">
        <v>0</v>
      </c>
      <c r="K468" s="3">
        <v>350102923</v>
      </c>
      <c r="L468" s="3">
        <f t="shared" si="95"/>
        <v>350102923</v>
      </c>
      <c r="M468" s="4">
        <f t="shared" si="92"/>
        <v>1</v>
      </c>
    </row>
    <row r="469" spans="1:13" ht="45" x14ac:dyDescent="0.25">
      <c r="A469" s="23" t="s">
        <v>810</v>
      </c>
      <c r="B469" s="24" t="s">
        <v>827</v>
      </c>
      <c r="C469" s="41" t="s">
        <v>24</v>
      </c>
      <c r="D469" s="26" t="s">
        <v>690</v>
      </c>
      <c r="E469" s="27" t="s">
        <v>828</v>
      </c>
      <c r="F469" s="11">
        <v>0</v>
      </c>
      <c r="G469" s="11">
        <v>0</v>
      </c>
      <c r="H469" s="3">
        <v>2861284306</v>
      </c>
      <c r="I469" s="3">
        <v>0</v>
      </c>
      <c r="J469" s="3">
        <v>0</v>
      </c>
      <c r="K469" s="3">
        <v>2861284306</v>
      </c>
      <c r="L469" s="3">
        <f t="shared" si="95"/>
        <v>2861284306</v>
      </c>
      <c r="M469" s="4">
        <f t="shared" si="92"/>
        <v>1</v>
      </c>
    </row>
    <row r="470" spans="1:13" ht="45" x14ac:dyDescent="0.25">
      <c r="A470" s="23" t="s">
        <v>810</v>
      </c>
      <c r="B470" s="24" t="s">
        <v>829</v>
      </c>
      <c r="C470" s="41" t="s">
        <v>24</v>
      </c>
      <c r="D470" s="26" t="s">
        <v>690</v>
      </c>
      <c r="E470" s="27" t="s">
        <v>830</v>
      </c>
      <c r="F470" s="11">
        <v>0</v>
      </c>
      <c r="G470" s="11">
        <v>0</v>
      </c>
      <c r="H470" s="3">
        <v>2578193359</v>
      </c>
      <c r="I470" s="3">
        <v>0</v>
      </c>
      <c r="J470" s="3">
        <v>0</v>
      </c>
      <c r="K470" s="3">
        <v>2578193359</v>
      </c>
      <c r="L470" s="3">
        <f t="shared" si="95"/>
        <v>2578193359</v>
      </c>
      <c r="M470" s="4">
        <f t="shared" si="92"/>
        <v>1</v>
      </c>
    </row>
    <row r="471" spans="1:13" ht="45" x14ac:dyDescent="0.25">
      <c r="A471" s="23" t="s">
        <v>810</v>
      </c>
      <c r="B471" s="24" t="s">
        <v>829</v>
      </c>
      <c r="C471" s="41" t="s">
        <v>38</v>
      </c>
      <c r="D471" s="26" t="s">
        <v>690</v>
      </c>
      <c r="E471" s="27" t="s">
        <v>830</v>
      </c>
      <c r="F471" s="11">
        <v>0</v>
      </c>
      <c r="G471" s="11">
        <v>0</v>
      </c>
      <c r="H471" s="3">
        <v>111421453</v>
      </c>
      <c r="I471" s="3">
        <v>0</v>
      </c>
      <c r="J471" s="3">
        <v>0</v>
      </c>
      <c r="K471" s="3">
        <v>111421453</v>
      </c>
      <c r="L471" s="3">
        <f t="shared" si="95"/>
        <v>111421453</v>
      </c>
      <c r="M471" s="4">
        <f t="shared" si="92"/>
        <v>1</v>
      </c>
    </row>
    <row r="472" spans="1:13" ht="45" x14ac:dyDescent="0.25">
      <c r="A472" s="23" t="s">
        <v>810</v>
      </c>
      <c r="B472" s="24" t="s">
        <v>831</v>
      </c>
      <c r="C472" s="41" t="s">
        <v>24</v>
      </c>
      <c r="D472" s="26" t="s">
        <v>690</v>
      </c>
      <c r="E472" s="27" t="s">
        <v>832</v>
      </c>
      <c r="F472" s="11">
        <v>0</v>
      </c>
      <c r="G472" s="11">
        <v>0</v>
      </c>
      <c r="H472" s="3">
        <v>215182381</v>
      </c>
      <c r="I472" s="3">
        <v>0</v>
      </c>
      <c r="J472" s="3">
        <v>0</v>
      </c>
      <c r="K472" s="3">
        <v>215182381</v>
      </c>
      <c r="L472" s="3">
        <f t="shared" si="95"/>
        <v>215182381</v>
      </c>
      <c r="M472" s="4">
        <f t="shared" si="92"/>
        <v>1</v>
      </c>
    </row>
    <row r="473" spans="1:13" ht="45" x14ac:dyDescent="0.25">
      <c r="A473" s="23" t="s">
        <v>810</v>
      </c>
      <c r="B473" s="24" t="s">
        <v>833</v>
      </c>
      <c r="C473" s="41" t="s">
        <v>24</v>
      </c>
      <c r="D473" s="26" t="s">
        <v>690</v>
      </c>
      <c r="E473" s="27" t="s">
        <v>834</v>
      </c>
      <c r="F473" s="11">
        <v>0</v>
      </c>
      <c r="G473" s="11">
        <v>0</v>
      </c>
      <c r="H473" s="3">
        <v>7377945032</v>
      </c>
      <c r="I473" s="3">
        <v>0</v>
      </c>
      <c r="J473" s="3">
        <v>0</v>
      </c>
      <c r="K473" s="3">
        <v>7377945032</v>
      </c>
      <c r="L473" s="3">
        <f t="shared" si="95"/>
        <v>7377945032</v>
      </c>
      <c r="M473" s="4">
        <f t="shared" si="92"/>
        <v>1</v>
      </c>
    </row>
    <row r="474" spans="1:13" ht="45" x14ac:dyDescent="0.25">
      <c r="A474" s="23" t="s">
        <v>810</v>
      </c>
      <c r="B474" s="24" t="s">
        <v>835</v>
      </c>
      <c r="C474" s="41" t="s">
        <v>24</v>
      </c>
      <c r="D474" s="26" t="s">
        <v>690</v>
      </c>
      <c r="E474" s="27" t="s">
        <v>198</v>
      </c>
      <c r="F474" s="11">
        <v>0</v>
      </c>
      <c r="G474" s="11">
        <v>0</v>
      </c>
      <c r="H474" s="3">
        <v>18457600</v>
      </c>
      <c r="I474" s="3">
        <v>0</v>
      </c>
      <c r="J474" s="3">
        <v>0</v>
      </c>
      <c r="K474" s="3">
        <v>18457600</v>
      </c>
      <c r="L474" s="3">
        <f t="shared" si="95"/>
        <v>18457600</v>
      </c>
      <c r="M474" s="4">
        <f t="shared" si="92"/>
        <v>1</v>
      </c>
    </row>
    <row r="475" spans="1:13" ht="45" x14ac:dyDescent="0.25">
      <c r="A475" s="23" t="s">
        <v>810</v>
      </c>
      <c r="B475" s="24" t="s">
        <v>836</v>
      </c>
      <c r="C475" s="41" t="s">
        <v>24</v>
      </c>
      <c r="D475" s="26" t="s">
        <v>690</v>
      </c>
      <c r="E475" s="27" t="s">
        <v>837</v>
      </c>
      <c r="F475" s="11">
        <v>0</v>
      </c>
      <c r="G475" s="11">
        <v>0</v>
      </c>
      <c r="H475" s="3">
        <v>5252534759</v>
      </c>
      <c r="I475" s="3">
        <v>0</v>
      </c>
      <c r="J475" s="3">
        <v>0</v>
      </c>
      <c r="K475" s="3">
        <v>5252534759</v>
      </c>
      <c r="L475" s="3">
        <f t="shared" si="95"/>
        <v>5252534759</v>
      </c>
      <c r="M475" s="4">
        <f t="shared" si="92"/>
        <v>1</v>
      </c>
    </row>
    <row r="476" spans="1:13" ht="45" x14ac:dyDescent="0.25">
      <c r="A476" s="23" t="s">
        <v>810</v>
      </c>
      <c r="B476" s="24" t="s">
        <v>722</v>
      </c>
      <c r="C476" s="41" t="s">
        <v>38</v>
      </c>
      <c r="D476" s="26" t="s">
        <v>690</v>
      </c>
      <c r="E476" s="27" t="s">
        <v>605</v>
      </c>
      <c r="F476" s="11">
        <v>0</v>
      </c>
      <c r="G476" s="11">
        <v>0</v>
      </c>
      <c r="H476" s="3">
        <v>323575990</v>
      </c>
      <c r="I476" s="3">
        <v>0</v>
      </c>
      <c r="J476" s="3">
        <v>0</v>
      </c>
      <c r="K476" s="3">
        <v>323575990</v>
      </c>
      <c r="L476" s="3">
        <f t="shared" si="95"/>
        <v>323575990</v>
      </c>
      <c r="M476" s="4">
        <f t="shared" si="92"/>
        <v>1</v>
      </c>
    </row>
    <row r="477" spans="1:13" ht="45" x14ac:dyDescent="0.25">
      <c r="A477" s="23" t="s">
        <v>810</v>
      </c>
      <c r="B477" s="24" t="s">
        <v>727</v>
      </c>
      <c r="C477" s="41" t="s">
        <v>38</v>
      </c>
      <c r="D477" s="26" t="s">
        <v>690</v>
      </c>
      <c r="E477" s="27" t="s">
        <v>607</v>
      </c>
      <c r="F477" s="11">
        <v>0</v>
      </c>
      <c r="G477" s="11">
        <v>0</v>
      </c>
      <c r="H477" s="3">
        <v>5838065941</v>
      </c>
      <c r="I477" s="3">
        <v>0</v>
      </c>
      <c r="J477" s="3">
        <v>0</v>
      </c>
      <c r="K477" s="3">
        <v>5838065941</v>
      </c>
      <c r="L477" s="3">
        <f t="shared" si="95"/>
        <v>5838065941</v>
      </c>
      <c r="M477" s="4">
        <f t="shared" si="92"/>
        <v>1</v>
      </c>
    </row>
    <row r="478" spans="1:13" ht="45" x14ac:dyDescent="0.25">
      <c r="A478" s="23" t="s">
        <v>810</v>
      </c>
      <c r="B478" s="24" t="s">
        <v>729</v>
      </c>
      <c r="C478" s="41" t="s">
        <v>38</v>
      </c>
      <c r="D478" s="26" t="s">
        <v>690</v>
      </c>
      <c r="E478" s="27" t="s">
        <v>730</v>
      </c>
      <c r="F478" s="11">
        <v>0</v>
      </c>
      <c r="G478" s="11">
        <v>0</v>
      </c>
      <c r="H478" s="3">
        <v>290877137</v>
      </c>
      <c r="I478" s="3">
        <v>0</v>
      </c>
      <c r="J478" s="3">
        <v>0</v>
      </c>
      <c r="K478" s="3">
        <v>290877137</v>
      </c>
      <c r="L478" s="3">
        <f t="shared" si="95"/>
        <v>290877137</v>
      </c>
      <c r="M478" s="4">
        <f>+IF(ISNUMBER(L478/K478)=TRUE,L478/K478,"")</f>
        <v>1</v>
      </c>
    </row>
    <row r="479" spans="1:13" ht="45" x14ac:dyDescent="0.25">
      <c r="A479" s="23" t="s">
        <v>810</v>
      </c>
      <c r="B479" s="24" t="s">
        <v>731</v>
      </c>
      <c r="C479" s="41" t="s">
        <v>38</v>
      </c>
      <c r="D479" s="26" t="s">
        <v>690</v>
      </c>
      <c r="E479" s="27" t="s">
        <v>732</v>
      </c>
      <c r="F479" s="11">
        <v>0</v>
      </c>
      <c r="G479" s="11">
        <v>0</v>
      </c>
      <c r="H479" s="3">
        <v>74942072</v>
      </c>
      <c r="I479" s="3">
        <v>0</v>
      </c>
      <c r="J479" s="3">
        <v>0</v>
      </c>
      <c r="K479" s="3">
        <v>74942072</v>
      </c>
      <c r="L479" s="3">
        <f t="shared" si="95"/>
        <v>74942072</v>
      </c>
      <c r="M479" s="4">
        <f t="shared" si="92"/>
        <v>1</v>
      </c>
    </row>
    <row r="480" spans="1:13" ht="45" x14ac:dyDescent="0.25">
      <c r="A480" s="23" t="s">
        <v>810</v>
      </c>
      <c r="B480" s="24" t="s">
        <v>733</v>
      </c>
      <c r="C480" s="41" t="s">
        <v>38</v>
      </c>
      <c r="D480" s="26" t="s">
        <v>690</v>
      </c>
      <c r="E480" s="27" t="s">
        <v>734</v>
      </c>
      <c r="F480" s="11">
        <v>0</v>
      </c>
      <c r="G480" s="11">
        <v>0</v>
      </c>
      <c r="H480" s="3">
        <v>1403454904</v>
      </c>
      <c r="I480" s="3">
        <v>0</v>
      </c>
      <c r="J480" s="3">
        <v>0</v>
      </c>
      <c r="K480" s="3">
        <v>1403454904</v>
      </c>
      <c r="L480" s="3">
        <f t="shared" si="95"/>
        <v>1403454904</v>
      </c>
      <c r="M480" s="4">
        <f t="shared" ref="M480:M543" si="96">+IF(ISNUMBER(L480/K480)=TRUE,L480/K480,"")</f>
        <v>1</v>
      </c>
    </row>
    <row r="481" spans="1:13" ht="45" x14ac:dyDescent="0.25">
      <c r="A481" s="23" t="s">
        <v>810</v>
      </c>
      <c r="B481" s="24" t="s">
        <v>838</v>
      </c>
      <c r="C481" s="41" t="s">
        <v>38</v>
      </c>
      <c r="D481" s="26" t="s">
        <v>690</v>
      </c>
      <c r="E481" s="27" t="s">
        <v>839</v>
      </c>
      <c r="F481" s="11">
        <v>0</v>
      </c>
      <c r="G481" s="11">
        <v>0</v>
      </c>
      <c r="H481" s="3">
        <v>4912878022</v>
      </c>
      <c r="I481" s="3">
        <v>0</v>
      </c>
      <c r="J481" s="3">
        <v>0</v>
      </c>
      <c r="K481" s="3">
        <v>4912878022</v>
      </c>
      <c r="L481" s="3">
        <f t="shared" si="95"/>
        <v>4912878022</v>
      </c>
      <c r="M481" s="4">
        <f t="shared" si="96"/>
        <v>1</v>
      </c>
    </row>
    <row r="482" spans="1:13" ht="45" x14ac:dyDescent="0.25">
      <c r="A482" s="23" t="s">
        <v>810</v>
      </c>
      <c r="B482" s="24" t="s">
        <v>840</v>
      </c>
      <c r="C482" s="41" t="s">
        <v>24</v>
      </c>
      <c r="D482" s="26" t="s">
        <v>690</v>
      </c>
      <c r="E482" s="27" t="s">
        <v>611</v>
      </c>
      <c r="F482" s="11">
        <v>0</v>
      </c>
      <c r="G482" s="11">
        <v>0</v>
      </c>
      <c r="H482" s="3">
        <v>1343486631</v>
      </c>
      <c r="I482" s="3">
        <v>0</v>
      </c>
      <c r="J482" s="3">
        <v>0</v>
      </c>
      <c r="K482" s="3">
        <v>1343486631</v>
      </c>
      <c r="L482" s="3">
        <f t="shared" si="95"/>
        <v>1343486631</v>
      </c>
      <c r="M482" s="4">
        <f t="shared" si="96"/>
        <v>1</v>
      </c>
    </row>
    <row r="483" spans="1:13" ht="45" x14ac:dyDescent="0.25">
      <c r="A483" s="23" t="s">
        <v>810</v>
      </c>
      <c r="B483" s="24" t="s">
        <v>743</v>
      </c>
      <c r="C483" s="41" t="s">
        <v>38</v>
      </c>
      <c r="D483" s="26" t="s">
        <v>690</v>
      </c>
      <c r="E483" s="27" t="s">
        <v>744</v>
      </c>
      <c r="F483" s="11">
        <v>0</v>
      </c>
      <c r="G483" s="11">
        <v>0</v>
      </c>
      <c r="H483" s="3">
        <v>1730900531</v>
      </c>
      <c r="I483" s="3">
        <v>0</v>
      </c>
      <c r="J483" s="3">
        <v>0</v>
      </c>
      <c r="K483" s="3">
        <v>1730900531</v>
      </c>
      <c r="L483" s="3">
        <f t="shared" si="95"/>
        <v>1730900531</v>
      </c>
      <c r="M483" s="4">
        <f t="shared" si="96"/>
        <v>1</v>
      </c>
    </row>
    <row r="484" spans="1:13" ht="45" x14ac:dyDescent="0.25">
      <c r="A484" s="23" t="s">
        <v>810</v>
      </c>
      <c r="B484" s="24" t="s">
        <v>747</v>
      </c>
      <c r="C484" s="41" t="s">
        <v>38</v>
      </c>
      <c r="D484" s="26" t="s">
        <v>690</v>
      </c>
      <c r="E484" s="27" t="s">
        <v>613</v>
      </c>
      <c r="F484" s="11">
        <v>0</v>
      </c>
      <c r="G484" s="11">
        <v>0</v>
      </c>
      <c r="H484" s="3">
        <v>45415591000</v>
      </c>
      <c r="I484" s="3">
        <v>0</v>
      </c>
      <c r="J484" s="3">
        <v>0</v>
      </c>
      <c r="K484" s="3">
        <v>45415591000</v>
      </c>
      <c r="L484" s="3">
        <f t="shared" si="95"/>
        <v>45415591000</v>
      </c>
      <c r="M484" s="4">
        <f t="shared" si="96"/>
        <v>1</v>
      </c>
    </row>
    <row r="485" spans="1:13" ht="45" x14ac:dyDescent="0.25">
      <c r="A485" s="23" t="s">
        <v>810</v>
      </c>
      <c r="B485" s="24" t="s">
        <v>748</v>
      </c>
      <c r="C485" s="41" t="s">
        <v>38</v>
      </c>
      <c r="D485" s="26" t="s">
        <v>690</v>
      </c>
      <c r="E485" s="27" t="s">
        <v>749</v>
      </c>
      <c r="F485" s="11">
        <v>0</v>
      </c>
      <c r="G485" s="11">
        <v>0</v>
      </c>
      <c r="H485" s="3">
        <v>311366432</v>
      </c>
      <c r="I485" s="3">
        <v>0</v>
      </c>
      <c r="J485" s="3">
        <v>0</v>
      </c>
      <c r="K485" s="3">
        <v>311366432</v>
      </c>
      <c r="L485" s="3">
        <f t="shared" si="95"/>
        <v>311366432</v>
      </c>
      <c r="M485" s="4">
        <f t="shared" si="96"/>
        <v>1</v>
      </c>
    </row>
    <row r="486" spans="1:13" ht="45" x14ac:dyDescent="0.25">
      <c r="A486" s="23" t="s">
        <v>810</v>
      </c>
      <c r="B486" s="24" t="s">
        <v>754</v>
      </c>
      <c r="C486" s="41" t="s">
        <v>38</v>
      </c>
      <c r="D486" s="26" t="s">
        <v>690</v>
      </c>
      <c r="E486" s="27" t="s">
        <v>617</v>
      </c>
      <c r="F486" s="11">
        <v>0</v>
      </c>
      <c r="G486" s="11">
        <v>0</v>
      </c>
      <c r="H486" s="3">
        <v>83410981</v>
      </c>
      <c r="I486" s="3">
        <v>0</v>
      </c>
      <c r="J486" s="3">
        <v>0</v>
      </c>
      <c r="K486" s="3">
        <v>83410981</v>
      </c>
      <c r="L486" s="3">
        <f t="shared" si="95"/>
        <v>83410981</v>
      </c>
      <c r="M486" s="4">
        <f t="shared" si="96"/>
        <v>1</v>
      </c>
    </row>
    <row r="487" spans="1:13" ht="45" x14ac:dyDescent="0.25">
      <c r="A487" s="23" t="s">
        <v>810</v>
      </c>
      <c r="B487" s="24" t="s">
        <v>691</v>
      </c>
      <c r="C487" s="41" t="s">
        <v>24</v>
      </c>
      <c r="D487" s="26" t="s">
        <v>690</v>
      </c>
      <c r="E487" s="27" t="s">
        <v>623</v>
      </c>
      <c r="F487" s="11">
        <v>0</v>
      </c>
      <c r="G487" s="11">
        <v>0</v>
      </c>
      <c r="H487" s="3">
        <v>6466729502</v>
      </c>
      <c r="I487" s="3">
        <v>0</v>
      </c>
      <c r="J487" s="3">
        <v>0</v>
      </c>
      <c r="K487" s="3">
        <v>6466729502</v>
      </c>
      <c r="L487" s="3">
        <f t="shared" si="95"/>
        <v>6466729502</v>
      </c>
      <c r="M487" s="4">
        <f t="shared" si="96"/>
        <v>1</v>
      </c>
    </row>
    <row r="488" spans="1:13" ht="45" x14ac:dyDescent="0.25">
      <c r="A488" s="23" t="s">
        <v>810</v>
      </c>
      <c r="B488" s="24" t="s">
        <v>841</v>
      </c>
      <c r="C488" s="41" t="s">
        <v>24</v>
      </c>
      <c r="D488" s="26" t="s">
        <v>690</v>
      </c>
      <c r="E488" s="27" t="s">
        <v>842</v>
      </c>
      <c r="F488" s="11">
        <v>0</v>
      </c>
      <c r="G488" s="3">
        <v>-33438653</v>
      </c>
      <c r="H488" s="3">
        <v>33438653</v>
      </c>
      <c r="I488" s="3">
        <v>0</v>
      </c>
      <c r="J488" s="3">
        <v>0</v>
      </c>
      <c r="K488" s="3">
        <v>0</v>
      </c>
      <c r="L488" s="3">
        <f t="shared" si="95"/>
        <v>0</v>
      </c>
      <c r="M488" s="4" t="str">
        <f t="shared" si="96"/>
        <v/>
      </c>
    </row>
    <row r="489" spans="1:13" ht="45" x14ac:dyDescent="0.25">
      <c r="A489" s="23" t="s">
        <v>810</v>
      </c>
      <c r="B489" s="24" t="s">
        <v>843</v>
      </c>
      <c r="C489" s="41" t="s">
        <v>24</v>
      </c>
      <c r="D489" s="26" t="s">
        <v>690</v>
      </c>
      <c r="E489" s="27" t="s">
        <v>844</v>
      </c>
      <c r="F489" s="11">
        <v>0</v>
      </c>
      <c r="G489" s="3">
        <v>-5888434</v>
      </c>
      <c r="H489" s="3">
        <v>5888434</v>
      </c>
      <c r="I489" s="3">
        <v>0</v>
      </c>
      <c r="J489" s="3">
        <v>0</v>
      </c>
      <c r="K489" s="3">
        <v>0</v>
      </c>
      <c r="L489" s="3">
        <f t="shared" si="95"/>
        <v>0</v>
      </c>
      <c r="M489" s="4" t="str">
        <f>+IF(ISNUMBER(L489/K489)=TRUE,L489/K489,"")</f>
        <v/>
      </c>
    </row>
    <row r="490" spans="1:13" ht="45" x14ac:dyDescent="0.25">
      <c r="A490" s="23" t="s">
        <v>810</v>
      </c>
      <c r="B490" s="24" t="s">
        <v>845</v>
      </c>
      <c r="C490" s="41" t="s">
        <v>24</v>
      </c>
      <c r="D490" s="26" t="s">
        <v>690</v>
      </c>
      <c r="E490" s="27" t="s">
        <v>846</v>
      </c>
      <c r="F490" s="11">
        <v>0</v>
      </c>
      <c r="G490" s="11">
        <v>0</v>
      </c>
      <c r="H490" s="3">
        <v>109000001</v>
      </c>
      <c r="I490" s="3">
        <v>0</v>
      </c>
      <c r="J490" s="3">
        <v>0</v>
      </c>
      <c r="K490" s="3">
        <v>109000001</v>
      </c>
      <c r="L490" s="3">
        <f t="shared" si="95"/>
        <v>109000001</v>
      </c>
      <c r="M490" s="4">
        <f t="shared" si="96"/>
        <v>1</v>
      </c>
    </row>
    <row r="491" spans="1:13" ht="45" x14ac:dyDescent="0.25">
      <c r="A491" s="23" t="s">
        <v>810</v>
      </c>
      <c r="B491" s="24" t="s">
        <v>847</v>
      </c>
      <c r="C491" s="41" t="s">
        <v>24</v>
      </c>
      <c r="D491" s="26" t="s">
        <v>690</v>
      </c>
      <c r="E491" s="27" t="s">
        <v>848</v>
      </c>
      <c r="F491" s="11">
        <v>0</v>
      </c>
      <c r="G491" s="11">
        <v>0</v>
      </c>
      <c r="H491" s="3">
        <v>297150562</v>
      </c>
      <c r="I491" s="3">
        <v>0</v>
      </c>
      <c r="J491" s="3">
        <v>0</v>
      </c>
      <c r="K491" s="3">
        <v>297150562</v>
      </c>
      <c r="L491" s="3">
        <f t="shared" si="95"/>
        <v>297150562</v>
      </c>
      <c r="M491" s="4">
        <f t="shared" si="96"/>
        <v>1</v>
      </c>
    </row>
    <row r="492" spans="1:13" ht="45" x14ac:dyDescent="0.25">
      <c r="A492" s="23" t="s">
        <v>810</v>
      </c>
      <c r="B492" s="24" t="s">
        <v>849</v>
      </c>
      <c r="C492" s="41" t="s">
        <v>24</v>
      </c>
      <c r="D492" s="26" t="s">
        <v>690</v>
      </c>
      <c r="E492" s="27" t="s">
        <v>850</v>
      </c>
      <c r="F492" s="11">
        <v>0</v>
      </c>
      <c r="G492" s="3">
        <v>-100000000</v>
      </c>
      <c r="H492" s="3">
        <v>100000000</v>
      </c>
      <c r="I492" s="3">
        <v>0</v>
      </c>
      <c r="J492" s="3">
        <v>0</v>
      </c>
      <c r="K492" s="3">
        <v>0</v>
      </c>
      <c r="L492" s="3">
        <f t="shared" si="95"/>
        <v>0</v>
      </c>
      <c r="M492" s="4" t="str">
        <f t="shared" si="96"/>
        <v/>
      </c>
    </row>
    <row r="493" spans="1:13" ht="45" x14ac:dyDescent="0.25">
      <c r="A493" s="23" t="s">
        <v>810</v>
      </c>
      <c r="B493" s="24" t="s">
        <v>851</v>
      </c>
      <c r="C493" s="41" t="s">
        <v>24</v>
      </c>
      <c r="D493" s="26" t="s">
        <v>690</v>
      </c>
      <c r="E493" s="27" t="s">
        <v>852</v>
      </c>
      <c r="F493" s="11">
        <v>0</v>
      </c>
      <c r="G493" s="11">
        <v>0</v>
      </c>
      <c r="H493" s="3">
        <v>188745269</v>
      </c>
      <c r="I493" s="3">
        <v>0</v>
      </c>
      <c r="J493" s="3">
        <v>0</v>
      </c>
      <c r="K493" s="3">
        <v>188745269</v>
      </c>
      <c r="L493" s="3">
        <f t="shared" si="95"/>
        <v>188745269</v>
      </c>
      <c r="M493" s="4">
        <f t="shared" si="96"/>
        <v>1</v>
      </c>
    </row>
    <row r="494" spans="1:13" ht="45" x14ac:dyDescent="0.25">
      <c r="A494" s="23" t="s">
        <v>810</v>
      </c>
      <c r="B494" s="24" t="s">
        <v>853</v>
      </c>
      <c r="C494" s="41" t="s">
        <v>24</v>
      </c>
      <c r="D494" s="26" t="s">
        <v>690</v>
      </c>
      <c r="E494" s="27" t="s">
        <v>483</v>
      </c>
      <c r="F494" s="11">
        <v>0</v>
      </c>
      <c r="G494" s="11">
        <v>0</v>
      </c>
      <c r="H494" s="3">
        <v>2995000000</v>
      </c>
      <c r="I494" s="3">
        <v>0</v>
      </c>
      <c r="J494" s="3">
        <v>0</v>
      </c>
      <c r="K494" s="3">
        <v>2995000000</v>
      </c>
      <c r="L494" s="3">
        <f t="shared" si="95"/>
        <v>2995000000</v>
      </c>
      <c r="M494" s="4">
        <f t="shared" si="96"/>
        <v>1</v>
      </c>
    </row>
    <row r="495" spans="1:13" ht="45" x14ac:dyDescent="0.25">
      <c r="A495" s="23" t="s">
        <v>810</v>
      </c>
      <c r="B495" s="24" t="s">
        <v>854</v>
      </c>
      <c r="C495" s="41" t="s">
        <v>24</v>
      </c>
      <c r="D495" s="26" t="s">
        <v>690</v>
      </c>
      <c r="E495" s="27" t="s">
        <v>519</v>
      </c>
      <c r="F495" s="11">
        <v>0</v>
      </c>
      <c r="G495" s="11">
        <v>0</v>
      </c>
      <c r="H495" s="3">
        <v>70028665</v>
      </c>
      <c r="I495" s="3">
        <v>0</v>
      </c>
      <c r="J495" s="3">
        <v>0</v>
      </c>
      <c r="K495" s="3">
        <v>70028665</v>
      </c>
      <c r="L495" s="3">
        <f t="shared" si="95"/>
        <v>70028665</v>
      </c>
      <c r="M495" s="4">
        <f t="shared" si="96"/>
        <v>1</v>
      </c>
    </row>
    <row r="496" spans="1:13" ht="45" x14ac:dyDescent="0.25">
      <c r="A496" s="23" t="s">
        <v>810</v>
      </c>
      <c r="B496" s="24" t="s">
        <v>855</v>
      </c>
      <c r="C496" s="41" t="s">
        <v>24</v>
      </c>
      <c r="D496" s="26" t="s">
        <v>690</v>
      </c>
      <c r="E496" s="27" t="s">
        <v>856</v>
      </c>
      <c r="F496" s="11">
        <v>0</v>
      </c>
      <c r="G496" s="11">
        <v>0</v>
      </c>
      <c r="H496" s="3">
        <v>2021931207</v>
      </c>
      <c r="I496" s="3">
        <v>0</v>
      </c>
      <c r="J496" s="3">
        <v>0</v>
      </c>
      <c r="K496" s="3">
        <v>2021931207</v>
      </c>
      <c r="L496" s="3">
        <f t="shared" si="95"/>
        <v>2021931207</v>
      </c>
      <c r="M496" s="4">
        <f t="shared" si="96"/>
        <v>1</v>
      </c>
    </row>
    <row r="497" spans="1:14" ht="15" x14ac:dyDescent="0.2">
      <c r="A497" s="16" t="s">
        <v>857</v>
      </c>
      <c r="B497" s="17"/>
      <c r="C497" s="18"/>
      <c r="D497" s="64" t="s">
        <v>858</v>
      </c>
      <c r="E497" s="79"/>
      <c r="F497" s="38">
        <f t="shared" ref="F497:M497" si="97">SUBTOTAL(9,F498:F503)</f>
        <v>12442538000</v>
      </c>
      <c r="G497" s="38">
        <f t="shared" si="97"/>
        <v>-301569550</v>
      </c>
      <c r="H497" s="38">
        <f t="shared" si="97"/>
        <v>7547622054</v>
      </c>
      <c r="I497" s="38">
        <f t="shared" si="97"/>
        <v>-6043336797</v>
      </c>
      <c r="J497" s="38">
        <f t="shared" si="97"/>
        <v>0</v>
      </c>
      <c r="K497" s="38">
        <f t="shared" si="97"/>
        <v>13645253707</v>
      </c>
      <c r="L497" s="38">
        <f t="shared" si="97"/>
        <v>14602679510</v>
      </c>
      <c r="M497" s="38">
        <f t="shared" si="97"/>
        <v>3.1812765928628499</v>
      </c>
      <c r="N497" s="63"/>
    </row>
    <row r="498" spans="1:14" ht="15" x14ac:dyDescent="0.2">
      <c r="A498" s="16" t="s">
        <v>859</v>
      </c>
      <c r="B498" s="17"/>
      <c r="C498" s="18"/>
      <c r="D498" s="64" t="s">
        <v>860</v>
      </c>
      <c r="E498" s="79"/>
      <c r="F498" s="38">
        <f t="shared" ref="F498:L498" si="98">SUBTOTAL(9,F499:F503)</f>
        <v>12442538000</v>
      </c>
      <c r="G498" s="38">
        <f t="shared" si="98"/>
        <v>-301569550</v>
      </c>
      <c r="H498" s="38">
        <f t="shared" si="98"/>
        <v>7547622054</v>
      </c>
      <c r="I498" s="38">
        <f t="shared" si="98"/>
        <v>-6043336797</v>
      </c>
      <c r="J498" s="38">
        <f t="shared" si="98"/>
        <v>0</v>
      </c>
      <c r="K498" s="38">
        <f t="shared" si="98"/>
        <v>13645253707</v>
      </c>
      <c r="L498" s="38">
        <f t="shared" si="98"/>
        <v>14602679510</v>
      </c>
      <c r="M498" s="39">
        <f t="shared" si="96"/>
        <v>1.0701654819733284</v>
      </c>
    </row>
    <row r="499" spans="1:14" ht="15" x14ac:dyDescent="0.25">
      <c r="A499" s="29" t="s">
        <v>861</v>
      </c>
      <c r="B499" s="40" t="s">
        <v>862</v>
      </c>
      <c r="C499" s="41" t="s">
        <v>24</v>
      </c>
      <c r="D499" s="26" t="s">
        <v>863</v>
      </c>
      <c r="E499" s="77" t="s">
        <v>864</v>
      </c>
      <c r="F499" s="11">
        <v>12442538000</v>
      </c>
      <c r="G499" s="11">
        <v>-301569550</v>
      </c>
      <c r="H499" s="11">
        <v>0</v>
      </c>
      <c r="I499" s="11">
        <v>0</v>
      </c>
      <c r="J499" s="11">
        <v>0</v>
      </c>
      <c r="K499" s="11">
        <v>12140968450</v>
      </c>
      <c r="L499" s="11">
        <v>12140968450</v>
      </c>
      <c r="M499" s="4">
        <f>+IF(ISNUMBER(L499/K499)=TRUE,L499/K499,"")</f>
        <v>1</v>
      </c>
    </row>
    <row r="500" spans="1:14" ht="15" x14ac:dyDescent="0.25">
      <c r="A500" s="29" t="s">
        <v>861</v>
      </c>
      <c r="B500" s="40" t="s">
        <v>718</v>
      </c>
      <c r="C500" s="41" t="s">
        <v>24</v>
      </c>
      <c r="D500" s="26" t="s">
        <v>863</v>
      </c>
      <c r="E500" s="77" t="s">
        <v>719</v>
      </c>
      <c r="F500" s="11">
        <v>0</v>
      </c>
      <c r="G500" s="11">
        <v>0</v>
      </c>
      <c r="H500" s="11">
        <v>6043336797</v>
      </c>
      <c r="I500" s="11">
        <v>-6043336797</v>
      </c>
      <c r="J500" s="11">
        <v>0</v>
      </c>
      <c r="K500" s="11">
        <v>0</v>
      </c>
      <c r="L500" s="11">
        <v>0</v>
      </c>
      <c r="M500" s="4" t="str">
        <f>+IF(ISNUMBER(L500/K500)=TRUE,L500/K500,"")</f>
        <v/>
      </c>
    </row>
    <row r="501" spans="1:14" ht="15" x14ac:dyDescent="0.25">
      <c r="A501" s="29" t="s">
        <v>865</v>
      </c>
      <c r="B501" s="40" t="s">
        <v>866</v>
      </c>
      <c r="C501" s="41" t="s">
        <v>24</v>
      </c>
      <c r="D501" s="26" t="s">
        <v>863</v>
      </c>
      <c r="E501" s="77" t="s">
        <v>867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>
        <v>671740548</v>
      </c>
      <c r="M501" s="4" t="str">
        <f>+IF(ISNUMBER(L501/K501)=TRUE,L501/K501,"")</f>
        <v/>
      </c>
    </row>
    <row r="502" spans="1:14" ht="15" x14ac:dyDescent="0.25">
      <c r="A502" s="29" t="s">
        <v>865</v>
      </c>
      <c r="B502" s="40" t="s">
        <v>46</v>
      </c>
      <c r="C502" s="41" t="s">
        <v>24</v>
      </c>
      <c r="D502" s="26" t="s">
        <v>863</v>
      </c>
      <c r="E502" s="77" t="s">
        <v>828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>
        <v>118542449</v>
      </c>
      <c r="M502" s="4" t="str">
        <f>+IF(ISNUMBER(L502/K502)=TRUE,L502/K502,"")</f>
        <v/>
      </c>
    </row>
    <row r="503" spans="1:14" ht="15" x14ac:dyDescent="0.25">
      <c r="A503" s="29" t="s">
        <v>865</v>
      </c>
      <c r="B503" s="40" t="s">
        <v>868</v>
      </c>
      <c r="C503" s="41" t="s">
        <v>24</v>
      </c>
      <c r="D503" s="26" t="s">
        <v>863</v>
      </c>
      <c r="E503" s="77" t="s">
        <v>869</v>
      </c>
      <c r="F503" s="11">
        <v>0</v>
      </c>
      <c r="G503" s="11">
        <v>0</v>
      </c>
      <c r="H503" s="11">
        <v>1504285257</v>
      </c>
      <c r="I503" s="11">
        <v>0</v>
      </c>
      <c r="J503" s="11">
        <v>0</v>
      </c>
      <c r="K503" s="11">
        <v>1504285257</v>
      </c>
      <c r="L503" s="11">
        <v>1671428063</v>
      </c>
      <c r="M503" s="4">
        <f t="shared" si="96"/>
        <v>1.111111110889522</v>
      </c>
    </row>
    <row r="504" spans="1:14" ht="15" x14ac:dyDescent="0.2">
      <c r="A504" s="16" t="s">
        <v>870</v>
      </c>
      <c r="B504" s="17"/>
      <c r="C504" s="18"/>
      <c r="D504" s="28" t="s">
        <v>871</v>
      </c>
      <c r="E504" s="79"/>
      <c r="F504" s="38">
        <f t="shared" ref="F504:L504" si="99">SUBTOTAL(9,F505:F600)</f>
        <v>18157721000</v>
      </c>
      <c r="G504" s="38">
        <f t="shared" si="99"/>
        <v>0</v>
      </c>
      <c r="H504" s="38">
        <f t="shared" si="99"/>
        <v>2258885577</v>
      </c>
      <c r="I504" s="38">
        <f t="shared" si="99"/>
        <v>-5802500000</v>
      </c>
      <c r="J504" s="38">
        <f t="shared" si="99"/>
        <v>5802500000</v>
      </c>
      <c r="K504" s="38">
        <f t="shared" si="99"/>
        <v>20416606577</v>
      </c>
      <c r="L504" s="38">
        <f t="shared" si="99"/>
        <v>29900176562</v>
      </c>
      <c r="M504" s="39">
        <f t="shared" si="96"/>
        <v>1.4645027541297466</v>
      </c>
    </row>
    <row r="505" spans="1:14" ht="30" x14ac:dyDescent="0.2">
      <c r="A505" s="16" t="s">
        <v>872</v>
      </c>
      <c r="B505" s="17"/>
      <c r="C505" s="18"/>
      <c r="D505" s="28" t="s">
        <v>873</v>
      </c>
      <c r="E505" s="79"/>
      <c r="F505" s="38">
        <f t="shared" ref="F505:L505" si="100">SUBTOTAL(9,F506:F524)</f>
        <v>7280000000</v>
      </c>
      <c r="G505" s="38">
        <f t="shared" si="100"/>
        <v>0</v>
      </c>
      <c r="H505" s="38">
        <f t="shared" si="100"/>
        <v>0</v>
      </c>
      <c r="I505" s="38">
        <f t="shared" si="100"/>
        <v>0</v>
      </c>
      <c r="J505" s="38">
        <f t="shared" si="100"/>
        <v>0</v>
      </c>
      <c r="K505" s="38">
        <f t="shared" si="100"/>
        <v>7280000000</v>
      </c>
      <c r="L505" s="38">
        <f t="shared" si="100"/>
        <v>8489785490</v>
      </c>
      <c r="M505" s="39">
        <f t="shared" si="96"/>
        <v>1.1661793255494506</v>
      </c>
    </row>
    <row r="506" spans="1:14" ht="53.25" customHeight="1" x14ac:dyDescent="0.2">
      <c r="A506" s="23" t="s">
        <v>874</v>
      </c>
      <c r="B506" s="24" t="s">
        <v>217</v>
      </c>
      <c r="C506" s="41" t="s">
        <v>24</v>
      </c>
      <c r="D506" s="26" t="s">
        <v>875</v>
      </c>
      <c r="E506" s="27" t="s">
        <v>218</v>
      </c>
      <c r="F506" s="3">
        <v>7280000000</v>
      </c>
      <c r="G506" s="3">
        <v>0</v>
      </c>
      <c r="H506" s="3">
        <v>0</v>
      </c>
      <c r="I506" s="3">
        <v>0</v>
      </c>
      <c r="J506" s="3">
        <v>0</v>
      </c>
      <c r="K506" s="3">
        <v>7280000000</v>
      </c>
      <c r="L506" s="3">
        <v>7282069827</v>
      </c>
      <c r="M506" s="4">
        <f t="shared" si="96"/>
        <v>1.0002843168956044</v>
      </c>
    </row>
    <row r="507" spans="1:14" ht="51.75" customHeight="1" x14ac:dyDescent="0.2">
      <c r="A507" s="23" t="s">
        <v>874</v>
      </c>
      <c r="B507" s="24" t="s">
        <v>217</v>
      </c>
      <c r="C507" s="41" t="s">
        <v>139</v>
      </c>
      <c r="D507" s="26" t="s">
        <v>875</v>
      </c>
      <c r="E507" s="27" t="s">
        <v>218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3">
        <v>62700522</v>
      </c>
      <c r="M507" s="4" t="str">
        <f t="shared" si="96"/>
        <v/>
      </c>
    </row>
    <row r="508" spans="1:14" ht="54" customHeight="1" x14ac:dyDescent="0.2">
      <c r="A508" s="23" t="s">
        <v>874</v>
      </c>
      <c r="B508" s="24" t="s">
        <v>454</v>
      </c>
      <c r="C508" s="41" t="s">
        <v>24</v>
      </c>
      <c r="D508" s="26" t="s">
        <v>875</v>
      </c>
      <c r="E508" s="27" t="s">
        <v>591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3">
        <v>6904896</v>
      </c>
      <c r="M508" s="4" t="str">
        <f t="shared" si="96"/>
        <v/>
      </c>
    </row>
    <row r="509" spans="1:14" ht="54.75" customHeight="1" x14ac:dyDescent="0.2">
      <c r="A509" s="23" t="s">
        <v>874</v>
      </c>
      <c r="B509" s="24" t="s">
        <v>203</v>
      </c>
      <c r="C509" s="41" t="s">
        <v>24</v>
      </c>
      <c r="D509" s="26" t="s">
        <v>875</v>
      </c>
      <c r="E509" s="27" t="s">
        <v>697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103668</v>
      </c>
      <c r="M509" s="4" t="str">
        <f t="shared" si="96"/>
        <v/>
      </c>
    </row>
    <row r="510" spans="1:14" ht="54" customHeight="1" x14ac:dyDescent="0.2">
      <c r="A510" s="23" t="s">
        <v>874</v>
      </c>
      <c r="B510" s="24" t="s">
        <v>117</v>
      </c>
      <c r="C510" s="41" t="s">
        <v>24</v>
      </c>
      <c r="D510" s="26" t="s">
        <v>875</v>
      </c>
      <c r="E510" s="27" t="s">
        <v>817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36011836</v>
      </c>
      <c r="M510" s="4" t="str">
        <f t="shared" si="96"/>
        <v/>
      </c>
    </row>
    <row r="511" spans="1:14" ht="51" customHeight="1" x14ac:dyDescent="0.2">
      <c r="A511" s="23" t="s">
        <v>874</v>
      </c>
      <c r="B511" s="24" t="s">
        <v>456</v>
      </c>
      <c r="C511" s="41" t="s">
        <v>24</v>
      </c>
      <c r="D511" s="26" t="s">
        <v>875</v>
      </c>
      <c r="E511" s="27" t="s">
        <v>595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0</v>
      </c>
      <c r="L511" s="3">
        <v>79737421</v>
      </c>
      <c r="M511" s="4" t="str">
        <f t="shared" si="96"/>
        <v/>
      </c>
    </row>
    <row r="512" spans="1:14" ht="52.5" customHeight="1" x14ac:dyDescent="0.2">
      <c r="A512" s="23" t="s">
        <v>874</v>
      </c>
      <c r="B512" s="24" t="s">
        <v>146</v>
      </c>
      <c r="C512" s="41" t="s">
        <v>24</v>
      </c>
      <c r="D512" s="26" t="s">
        <v>875</v>
      </c>
      <c r="E512" s="27" t="s">
        <v>597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3">
        <v>242522551</v>
      </c>
      <c r="M512" s="4" t="str">
        <f t="shared" si="96"/>
        <v/>
      </c>
    </row>
    <row r="513" spans="1:13" ht="61.5" customHeight="1" x14ac:dyDescent="0.2">
      <c r="A513" s="23" t="s">
        <v>874</v>
      </c>
      <c r="B513" s="24" t="s">
        <v>241</v>
      </c>
      <c r="C513" s="41" t="s">
        <v>24</v>
      </c>
      <c r="D513" s="26" t="s">
        <v>875</v>
      </c>
      <c r="E513" s="27" t="s">
        <v>824</v>
      </c>
      <c r="F513" s="3">
        <v>0</v>
      </c>
      <c r="G513" s="3">
        <v>0</v>
      </c>
      <c r="H513" s="3">
        <v>0</v>
      </c>
      <c r="I513" s="3">
        <v>0</v>
      </c>
      <c r="J513" s="3">
        <v>0</v>
      </c>
      <c r="K513" s="3">
        <v>0</v>
      </c>
      <c r="L513" s="3">
        <v>2263992</v>
      </c>
      <c r="M513" s="4" t="str">
        <f t="shared" si="96"/>
        <v/>
      </c>
    </row>
    <row r="514" spans="1:13" ht="57" customHeight="1" x14ac:dyDescent="0.2">
      <c r="A514" s="23" t="s">
        <v>874</v>
      </c>
      <c r="B514" s="24" t="s">
        <v>876</v>
      </c>
      <c r="C514" s="41" t="s">
        <v>24</v>
      </c>
      <c r="D514" s="26" t="s">
        <v>875</v>
      </c>
      <c r="E514" s="27" t="s">
        <v>826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3">
        <v>0</v>
      </c>
      <c r="L514" s="3">
        <v>55172956</v>
      </c>
      <c r="M514" s="4" t="str">
        <f t="shared" si="96"/>
        <v/>
      </c>
    </row>
    <row r="515" spans="1:13" ht="54" customHeight="1" x14ac:dyDescent="0.2">
      <c r="A515" s="23" t="s">
        <v>874</v>
      </c>
      <c r="B515" s="24" t="s">
        <v>460</v>
      </c>
      <c r="C515" s="41" t="s">
        <v>24</v>
      </c>
      <c r="D515" s="26" t="s">
        <v>875</v>
      </c>
      <c r="E515" s="27" t="s">
        <v>707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0</v>
      </c>
      <c r="L515" s="3">
        <v>44857720</v>
      </c>
      <c r="M515" s="4" t="str">
        <f t="shared" si="96"/>
        <v/>
      </c>
    </row>
    <row r="516" spans="1:13" ht="52.5" customHeight="1" x14ac:dyDescent="0.2">
      <c r="A516" s="23" t="s">
        <v>874</v>
      </c>
      <c r="B516" s="24" t="s">
        <v>462</v>
      </c>
      <c r="C516" s="41" t="s">
        <v>139</v>
      </c>
      <c r="D516" s="26" t="s">
        <v>875</v>
      </c>
      <c r="E516" s="27" t="s">
        <v>599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0</v>
      </c>
      <c r="L516" s="3">
        <v>215260</v>
      </c>
      <c r="M516" s="4" t="str">
        <f t="shared" si="96"/>
        <v/>
      </c>
    </row>
    <row r="517" spans="1:13" ht="52.5" customHeight="1" x14ac:dyDescent="0.2">
      <c r="A517" s="23" t="s">
        <v>874</v>
      </c>
      <c r="B517" s="24" t="s">
        <v>877</v>
      </c>
      <c r="C517" s="41" t="s">
        <v>24</v>
      </c>
      <c r="D517" s="26" t="s">
        <v>875</v>
      </c>
      <c r="E517" s="27" t="s">
        <v>878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7707839</v>
      </c>
      <c r="M517" s="4" t="str">
        <f t="shared" si="96"/>
        <v/>
      </c>
    </row>
    <row r="518" spans="1:13" ht="57.75" customHeight="1" x14ac:dyDescent="0.2">
      <c r="A518" s="23" t="s">
        <v>874</v>
      </c>
      <c r="B518" s="24" t="s">
        <v>243</v>
      </c>
      <c r="C518" s="41" t="s">
        <v>24</v>
      </c>
      <c r="D518" s="26" t="s">
        <v>875</v>
      </c>
      <c r="E518" s="27" t="s">
        <v>832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3">
        <v>2022544</v>
      </c>
      <c r="M518" s="4" t="str">
        <f t="shared" si="96"/>
        <v/>
      </c>
    </row>
    <row r="519" spans="1:13" ht="54.75" customHeight="1" x14ac:dyDescent="0.2">
      <c r="A519" s="23" t="s">
        <v>874</v>
      </c>
      <c r="B519" s="24" t="s">
        <v>378</v>
      </c>
      <c r="C519" s="41" t="s">
        <v>24</v>
      </c>
      <c r="D519" s="26" t="s">
        <v>875</v>
      </c>
      <c r="E519" s="27" t="s">
        <v>611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3">
        <v>0</v>
      </c>
      <c r="L519" s="3">
        <v>9603425</v>
      </c>
      <c r="M519" s="4" t="str">
        <f t="shared" si="96"/>
        <v/>
      </c>
    </row>
    <row r="520" spans="1:13" ht="54" customHeight="1" x14ac:dyDescent="0.2">
      <c r="A520" s="23" t="s">
        <v>874</v>
      </c>
      <c r="B520" s="24" t="s">
        <v>372</v>
      </c>
      <c r="C520" s="41" t="s">
        <v>24</v>
      </c>
      <c r="D520" s="26" t="s">
        <v>875</v>
      </c>
      <c r="E520" s="27" t="s">
        <v>879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0</v>
      </c>
      <c r="L520" s="3">
        <v>1507138</v>
      </c>
      <c r="M520" s="4" t="str">
        <f t="shared" si="96"/>
        <v/>
      </c>
    </row>
    <row r="521" spans="1:13" ht="45.75" customHeight="1" x14ac:dyDescent="0.2">
      <c r="A521" s="23" t="s">
        <v>874</v>
      </c>
      <c r="B521" s="24" t="s">
        <v>374</v>
      </c>
      <c r="C521" s="41" t="s">
        <v>24</v>
      </c>
      <c r="D521" s="26" t="s">
        <v>875</v>
      </c>
      <c r="E521" s="27" t="s">
        <v>740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18351975</v>
      </c>
      <c r="M521" s="4" t="str">
        <f t="shared" si="96"/>
        <v/>
      </c>
    </row>
    <row r="522" spans="1:13" ht="50.25" customHeight="1" x14ac:dyDescent="0.2">
      <c r="A522" s="23" t="s">
        <v>874</v>
      </c>
      <c r="B522" s="24" t="s">
        <v>83</v>
      </c>
      <c r="C522" s="41" t="s">
        <v>24</v>
      </c>
      <c r="D522" s="26" t="s">
        <v>875</v>
      </c>
      <c r="E522" s="27" t="s">
        <v>742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3">
        <v>97653861</v>
      </c>
      <c r="M522" s="4" t="str">
        <f t="shared" si="96"/>
        <v/>
      </c>
    </row>
    <row r="523" spans="1:13" ht="55.5" customHeight="1" x14ac:dyDescent="0.2">
      <c r="A523" s="23" t="s">
        <v>874</v>
      </c>
      <c r="B523" s="24" t="s">
        <v>417</v>
      </c>
      <c r="C523" s="41" t="s">
        <v>24</v>
      </c>
      <c r="D523" s="26" t="s">
        <v>875</v>
      </c>
      <c r="E523" s="27" t="s">
        <v>623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540375303</v>
      </c>
      <c r="M523" s="4" t="str">
        <f t="shared" si="96"/>
        <v/>
      </c>
    </row>
    <row r="524" spans="1:13" ht="54.75" customHeight="1" x14ac:dyDescent="0.2">
      <c r="A524" s="23" t="s">
        <v>874</v>
      </c>
      <c r="B524" s="24" t="s">
        <v>880</v>
      </c>
      <c r="C524" s="41" t="s">
        <v>24</v>
      </c>
      <c r="D524" s="26" t="s">
        <v>875</v>
      </c>
      <c r="E524" s="27" t="s">
        <v>881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2756</v>
      </c>
      <c r="M524" s="4" t="str">
        <f t="shared" si="96"/>
        <v/>
      </c>
    </row>
    <row r="525" spans="1:13" ht="30" x14ac:dyDescent="0.2">
      <c r="A525" s="16" t="s">
        <v>882</v>
      </c>
      <c r="B525" s="17"/>
      <c r="C525" s="18"/>
      <c r="D525" s="28" t="s">
        <v>883</v>
      </c>
      <c r="E525" s="71"/>
      <c r="F525" s="38">
        <f t="shared" ref="F525:L525" si="101">SUBTOTAL(9,F526:F600)</f>
        <v>10877721000</v>
      </c>
      <c r="G525" s="38">
        <f t="shared" si="101"/>
        <v>0</v>
      </c>
      <c r="H525" s="38">
        <f t="shared" si="101"/>
        <v>2258885577</v>
      </c>
      <c r="I525" s="38">
        <f t="shared" si="101"/>
        <v>-5802500000</v>
      </c>
      <c r="J525" s="38">
        <f t="shared" si="101"/>
        <v>5802500000</v>
      </c>
      <c r="K525" s="38">
        <f t="shared" si="101"/>
        <v>13136606577</v>
      </c>
      <c r="L525" s="38">
        <f t="shared" si="101"/>
        <v>21410391072</v>
      </c>
      <c r="M525" s="39">
        <f t="shared" si="96"/>
        <v>1.6298266181987981</v>
      </c>
    </row>
    <row r="526" spans="1:13" ht="36.75" customHeight="1" x14ac:dyDescent="0.2">
      <c r="A526" s="16" t="s">
        <v>884</v>
      </c>
      <c r="B526" s="17"/>
      <c r="C526" s="18"/>
      <c r="D526" s="28" t="s">
        <v>885</v>
      </c>
      <c r="E526" s="71"/>
      <c r="F526" s="38">
        <f t="shared" ref="F526:L526" si="102">SUBTOTAL(9,F527:F570)</f>
        <v>6374500000</v>
      </c>
      <c r="G526" s="38">
        <f t="shared" si="102"/>
        <v>0</v>
      </c>
      <c r="H526" s="38">
        <f t="shared" si="102"/>
        <v>1466988549</v>
      </c>
      <c r="I526" s="38">
        <f t="shared" si="102"/>
        <v>-5802500000</v>
      </c>
      <c r="J526" s="38">
        <f t="shared" si="102"/>
        <v>5802500000</v>
      </c>
      <c r="K526" s="38">
        <f t="shared" si="102"/>
        <v>7841488549</v>
      </c>
      <c r="L526" s="38">
        <f t="shared" si="102"/>
        <v>10121648954</v>
      </c>
      <c r="M526" s="39">
        <f t="shared" si="96"/>
        <v>1.2907815768334931</v>
      </c>
    </row>
    <row r="527" spans="1:13" ht="34.5" customHeight="1" x14ac:dyDescent="0.2">
      <c r="A527" s="16" t="s">
        <v>886</v>
      </c>
      <c r="B527" s="17"/>
      <c r="C527" s="18"/>
      <c r="D527" s="28" t="s">
        <v>887</v>
      </c>
      <c r="E527" s="71"/>
      <c r="F527" s="38">
        <f t="shared" ref="F527:L527" si="103">SUBTOTAL(9,F528:F529)</f>
        <v>5802500000</v>
      </c>
      <c r="G527" s="38">
        <f t="shared" si="103"/>
        <v>0</v>
      </c>
      <c r="H527" s="38">
        <f t="shared" si="103"/>
        <v>0</v>
      </c>
      <c r="I527" s="38">
        <f t="shared" si="103"/>
        <v>-5802500000</v>
      </c>
      <c r="J527" s="38">
        <f t="shared" si="103"/>
        <v>5802500000</v>
      </c>
      <c r="K527" s="38">
        <f t="shared" si="103"/>
        <v>5802500000</v>
      </c>
      <c r="L527" s="38">
        <f t="shared" si="103"/>
        <v>7395959597</v>
      </c>
      <c r="M527" s="39">
        <f t="shared" si="96"/>
        <v>1.2746160442912537</v>
      </c>
    </row>
    <row r="528" spans="1:13" ht="36.75" customHeight="1" x14ac:dyDescent="0.2">
      <c r="A528" s="29" t="s">
        <v>886</v>
      </c>
      <c r="B528" s="24" t="s">
        <v>888</v>
      </c>
      <c r="C528" s="25" t="s">
        <v>24</v>
      </c>
      <c r="D528" s="26" t="s">
        <v>887</v>
      </c>
      <c r="E528" s="27" t="s">
        <v>889</v>
      </c>
      <c r="F528" s="3">
        <v>5802500000</v>
      </c>
      <c r="G528" s="3">
        <v>0</v>
      </c>
      <c r="H528" s="3">
        <v>0</v>
      </c>
      <c r="I528" s="3">
        <v>-5802500000</v>
      </c>
      <c r="J528" s="3">
        <v>0</v>
      </c>
      <c r="K528" s="3">
        <v>0</v>
      </c>
      <c r="L528" s="3">
        <v>0</v>
      </c>
      <c r="M528" s="4" t="str">
        <f t="shared" si="96"/>
        <v/>
      </c>
    </row>
    <row r="529" spans="1:13" ht="24.75" customHeight="1" x14ac:dyDescent="0.2">
      <c r="A529" s="29" t="s">
        <v>890</v>
      </c>
      <c r="B529" s="24" t="s">
        <v>888</v>
      </c>
      <c r="C529" s="25" t="s">
        <v>24</v>
      </c>
      <c r="D529" s="26" t="s">
        <v>576</v>
      </c>
      <c r="E529" s="27" t="s">
        <v>889</v>
      </c>
      <c r="F529" s="3">
        <v>0</v>
      </c>
      <c r="G529" s="3">
        <v>0</v>
      </c>
      <c r="H529" s="3">
        <v>0</v>
      </c>
      <c r="I529" s="3">
        <v>0</v>
      </c>
      <c r="J529" s="3">
        <v>5802500000</v>
      </c>
      <c r="K529" s="3">
        <v>5802500000</v>
      </c>
      <c r="L529" s="3">
        <v>7395959597</v>
      </c>
      <c r="M529" s="4">
        <f t="shared" si="96"/>
        <v>1.2746160442912537</v>
      </c>
    </row>
    <row r="530" spans="1:13" ht="30" x14ac:dyDescent="0.2">
      <c r="A530" s="16" t="s">
        <v>891</v>
      </c>
      <c r="B530" s="17"/>
      <c r="C530" s="18"/>
      <c r="D530" s="28" t="s">
        <v>892</v>
      </c>
      <c r="E530" s="71"/>
      <c r="F530" s="38">
        <f t="shared" ref="F530:L530" si="104">SUBTOTAL(9,F531:F532)</f>
        <v>572000000</v>
      </c>
      <c r="G530" s="38">
        <f t="shared" si="104"/>
        <v>0</v>
      </c>
      <c r="H530" s="38">
        <f t="shared" si="104"/>
        <v>1466988549</v>
      </c>
      <c r="I530" s="38">
        <f t="shared" si="104"/>
        <v>0</v>
      </c>
      <c r="J530" s="38">
        <f t="shared" si="104"/>
        <v>0</v>
      </c>
      <c r="K530" s="38">
        <f t="shared" si="104"/>
        <v>2038988549</v>
      </c>
      <c r="L530" s="38">
        <f t="shared" si="104"/>
        <v>2470035628</v>
      </c>
      <c r="M530" s="39">
        <f t="shared" si="96"/>
        <v>1.211402403025462</v>
      </c>
    </row>
    <row r="531" spans="1:13" ht="30" x14ac:dyDescent="0.2">
      <c r="A531" s="29" t="s">
        <v>893</v>
      </c>
      <c r="B531" s="24" t="s">
        <v>286</v>
      </c>
      <c r="C531" s="25" t="s">
        <v>38</v>
      </c>
      <c r="D531" s="26" t="s">
        <v>894</v>
      </c>
      <c r="E531" s="27" t="s">
        <v>288</v>
      </c>
      <c r="F531" s="3">
        <v>104000000</v>
      </c>
      <c r="G531" s="3">
        <v>0</v>
      </c>
      <c r="H531" s="3">
        <v>973589327</v>
      </c>
      <c r="I531" s="3">
        <v>0</v>
      </c>
      <c r="J531" s="3">
        <v>0</v>
      </c>
      <c r="K531" s="3">
        <v>1077589327</v>
      </c>
      <c r="L531" s="3">
        <v>1285478070</v>
      </c>
      <c r="M531" s="4">
        <f t="shared" si="96"/>
        <v>1.192920194912064</v>
      </c>
    </row>
    <row r="532" spans="1:13" ht="45" x14ac:dyDescent="0.2">
      <c r="A532" s="29" t="s">
        <v>895</v>
      </c>
      <c r="B532" s="24" t="s">
        <v>290</v>
      </c>
      <c r="C532" s="25" t="s">
        <v>38</v>
      </c>
      <c r="D532" s="26" t="s">
        <v>896</v>
      </c>
      <c r="E532" s="27" t="s">
        <v>292</v>
      </c>
      <c r="F532" s="3">
        <v>468000000</v>
      </c>
      <c r="G532" s="3">
        <v>0</v>
      </c>
      <c r="H532" s="3">
        <v>493399222</v>
      </c>
      <c r="I532" s="3">
        <v>0</v>
      </c>
      <c r="J532" s="3">
        <v>0</v>
      </c>
      <c r="K532" s="3">
        <v>961399222</v>
      </c>
      <c r="L532" s="3">
        <v>1184557558</v>
      </c>
      <c r="M532" s="4">
        <f t="shared" si="96"/>
        <v>1.2321182822841934</v>
      </c>
    </row>
    <row r="533" spans="1:13" ht="45" x14ac:dyDescent="0.2">
      <c r="A533" s="50" t="s">
        <v>897</v>
      </c>
      <c r="B533" s="48"/>
      <c r="C533" s="49"/>
      <c r="D533" s="28" t="s">
        <v>898</v>
      </c>
      <c r="E533" s="76"/>
      <c r="F533" s="45">
        <f t="shared" ref="F533:L533" si="105">SUBTOTAL(9,F534:F570)</f>
        <v>0</v>
      </c>
      <c r="G533" s="45">
        <f t="shared" si="105"/>
        <v>0</v>
      </c>
      <c r="H533" s="45">
        <f t="shared" si="105"/>
        <v>0</v>
      </c>
      <c r="I533" s="45">
        <f t="shared" si="105"/>
        <v>0</v>
      </c>
      <c r="J533" s="45">
        <f t="shared" si="105"/>
        <v>0</v>
      </c>
      <c r="K533" s="45">
        <f t="shared" si="105"/>
        <v>0</v>
      </c>
      <c r="L533" s="45">
        <f t="shared" si="105"/>
        <v>255653729</v>
      </c>
      <c r="M533" s="46" t="str">
        <f t="shared" si="96"/>
        <v/>
      </c>
    </row>
    <row r="534" spans="1:13" ht="26.25" customHeight="1" x14ac:dyDescent="0.2">
      <c r="A534" s="29" t="s">
        <v>899</v>
      </c>
      <c r="B534" s="24" t="s">
        <v>900</v>
      </c>
      <c r="C534" s="24">
        <v>1114</v>
      </c>
      <c r="D534" s="26" t="s">
        <v>901</v>
      </c>
      <c r="E534" s="27" t="s">
        <v>902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3">
        <v>11861</v>
      </c>
      <c r="M534" s="4" t="str">
        <f t="shared" si="96"/>
        <v/>
      </c>
    </row>
    <row r="535" spans="1:13" ht="36.75" customHeight="1" x14ac:dyDescent="0.2">
      <c r="A535" s="29" t="s">
        <v>903</v>
      </c>
      <c r="B535" s="24" t="s">
        <v>900</v>
      </c>
      <c r="C535" s="24">
        <v>1114</v>
      </c>
      <c r="D535" s="26" t="s">
        <v>904</v>
      </c>
      <c r="E535" s="27" t="s">
        <v>657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4712</v>
      </c>
      <c r="M535" s="4" t="str">
        <f t="shared" si="96"/>
        <v/>
      </c>
    </row>
    <row r="536" spans="1:13" ht="38.25" customHeight="1" x14ac:dyDescent="0.2">
      <c r="A536" s="29" t="s">
        <v>903</v>
      </c>
      <c r="B536" s="24" t="s">
        <v>905</v>
      </c>
      <c r="C536" s="24">
        <v>1114</v>
      </c>
      <c r="D536" s="26" t="s">
        <v>904</v>
      </c>
      <c r="E536" s="27" t="s">
        <v>906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1606</v>
      </c>
      <c r="M536" s="4" t="str">
        <f t="shared" si="96"/>
        <v/>
      </c>
    </row>
    <row r="537" spans="1:13" ht="35.25" customHeight="1" x14ac:dyDescent="0.2">
      <c r="A537" s="29" t="s">
        <v>903</v>
      </c>
      <c r="B537" s="24" t="s">
        <v>907</v>
      </c>
      <c r="C537" s="24">
        <v>1114</v>
      </c>
      <c r="D537" s="26" t="s">
        <v>904</v>
      </c>
      <c r="E537" s="27" t="s">
        <v>908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20406536</v>
      </c>
      <c r="M537" s="4" t="str">
        <f t="shared" si="96"/>
        <v/>
      </c>
    </row>
    <row r="538" spans="1:13" ht="35.25" customHeight="1" x14ac:dyDescent="0.2">
      <c r="A538" s="29" t="s">
        <v>903</v>
      </c>
      <c r="B538" s="24" t="s">
        <v>909</v>
      </c>
      <c r="C538" s="24">
        <v>1114</v>
      </c>
      <c r="D538" s="26" t="s">
        <v>904</v>
      </c>
      <c r="E538" s="27" t="s">
        <v>910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5833</v>
      </c>
      <c r="M538" s="4" t="str">
        <f t="shared" si="96"/>
        <v/>
      </c>
    </row>
    <row r="539" spans="1:13" ht="35.25" customHeight="1" x14ac:dyDescent="0.2">
      <c r="A539" s="29" t="s">
        <v>903</v>
      </c>
      <c r="B539" s="24" t="s">
        <v>911</v>
      </c>
      <c r="C539" s="24">
        <v>1114</v>
      </c>
      <c r="D539" s="26" t="s">
        <v>904</v>
      </c>
      <c r="E539" s="27" t="s">
        <v>912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11310151</v>
      </c>
      <c r="M539" s="4" t="str">
        <f t="shared" si="96"/>
        <v/>
      </c>
    </row>
    <row r="540" spans="1:13" ht="33" customHeight="1" x14ac:dyDescent="0.2">
      <c r="A540" s="29" t="s">
        <v>903</v>
      </c>
      <c r="B540" s="24" t="s">
        <v>913</v>
      </c>
      <c r="C540" s="24">
        <v>1114</v>
      </c>
      <c r="D540" s="26" t="s">
        <v>904</v>
      </c>
      <c r="E540" s="27" t="s">
        <v>669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14861491</v>
      </c>
      <c r="M540" s="4" t="str">
        <f t="shared" si="96"/>
        <v/>
      </c>
    </row>
    <row r="541" spans="1:13" ht="33" customHeight="1" x14ac:dyDescent="0.2">
      <c r="A541" s="29" t="s">
        <v>903</v>
      </c>
      <c r="B541" s="24" t="s">
        <v>300</v>
      </c>
      <c r="C541" s="24">
        <v>1114</v>
      </c>
      <c r="D541" s="26" t="s">
        <v>904</v>
      </c>
      <c r="E541" s="27" t="s">
        <v>302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9092867</v>
      </c>
      <c r="M541" s="4" t="str">
        <f t="shared" si="96"/>
        <v/>
      </c>
    </row>
    <row r="542" spans="1:13" ht="33" customHeight="1" x14ac:dyDescent="0.2">
      <c r="A542" s="29" t="s">
        <v>903</v>
      </c>
      <c r="B542" s="24" t="s">
        <v>303</v>
      </c>
      <c r="C542" s="24">
        <v>1114</v>
      </c>
      <c r="D542" s="26" t="s">
        <v>904</v>
      </c>
      <c r="E542" s="27" t="s">
        <v>304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19699478</v>
      </c>
      <c r="M542" s="4" t="str">
        <f t="shared" si="96"/>
        <v/>
      </c>
    </row>
    <row r="543" spans="1:13" ht="33" customHeight="1" x14ac:dyDescent="0.2">
      <c r="A543" s="29" t="s">
        <v>903</v>
      </c>
      <c r="B543" s="24" t="s">
        <v>305</v>
      </c>
      <c r="C543" s="24">
        <v>1114</v>
      </c>
      <c r="D543" s="26" t="s">
        <v>904</v>
      </c>
      <c r="E543" s="27" t="s">
        <v>306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0</v>
      </c>
      <c r="L543" s="3">
        <v>3435345</v>
      </c>
      <c r="M543" s="4" t="str">
        <f t="shared" si="96"/>
        <v/>
      </c>
    </row>
    <row r="544" spans="1:13" ht="33" customHeight="1" x14ac:dyDescent="0.2">
      <c r="A544" s="29" t="s">
        <v>903</v>
      </c>
      <c r="B544" s="24" t="s">
        <v>307</v>
      </c>
      <c r="C544" s="24">
        <v>1114</v>
      </c>
      <c r="D544" s="26" t="s">
        <v>904</v>
      </c>
      <c r="E544" s="27" t="s">
        <v>308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3">
        <v>1791290</v>
      </c>
      <c r="M544" s="4" t="str">
        <f t="shared" ref="M544:M607" si="106">+IF(ISNUMBER(L544/K544)=TRUE,L544/K544,"")</f>
        <v/>
      </c>
    </row>
    <row r="545" spans="1:13" ht="33" customHeight="1" x14ac:dyDescent="0.2">
      <c r="A545" s="29" t="s">
        <v>903</v>
      </c>
      <c r="B545" s="24" t="s">
        <v>309</v>
      </c>
      <c r="C545" s="24">
        <v>1114</v>
      </c>
      <c r="D545" s="26" t="s">
        <v>904</v>
      </c>
      <c r="E545" s="27" t="s">
        <v>310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0</v>
      </c>
      <c r="L545" s="3">
        <v>17445545</v>
      </c>
      <c r="M545" s="4" t="str">
        <f t="shared" si="106"/>
        <v/>
      </c>
    </row>
    <row r="546" spans="1:13" ht="33" customHeight="1" x14ac:dyDescent="0.2">
      <c r="A546" s="29" t="s">
        <v>903</v>
      </c>
      <c r="B546" s="24" t="s">
        <v>311</v>
      </c>
      <c r="C546" s="24">
        <v>1114</v>
      </c>
      <c r="D546" s="26" t="s">
        <v>904</v>
      </c>
      <c r="E546" s="27" t="s">
        <v>312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23448159</v>
      </c>
      <c r="M546" s="4" t="str">
        <f t="shared" si="106"/>
        <v/>
      </c>
    </row>
    <row r="547" spans="1:13" ht="33" customHeight="1" x14ac:dyDescent="0.2">
      <c r="A547" s="29" t="s">
        <v>903</v>
      </c>
      <c r="B547" s="24" t="s">
        <v>313</v>
      </c>
      <c r="C547" s="24">
        <v>1114</v>
      </c>
      <c r="D547" s="26" t="s">
        <v>904</v>
      </c>
      <c r="E547" s="27" t="s">
        <v>314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10773244</v>
      </c>
      <c r="M547" s="4" t="str">
        <f t="shared" si="106"/>
        <v/>
      </c>
    </row>
    <row r="548" spans="1:13" ht="33" customHeight="1" x14ac:dyDescent="0.2">
      <c r="A548" s="29" t="s">
        <v>903</v>
      </c>
      <c r="B548" s="24" t="s">
        <v>315</v>
      </c>
      <c r="C548" s="24">
        <v>1114</v>
      </c>
      <c r="D548" s="26" t="s">
        <v>904</v>
      </c>
      <c r="E548" s="27" t="s">
        <v>316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3">
        <v>22581596</v>
      </c>
      <c r="M548" s="4" t="str">
        <f t="shared" si="106"/>
        <v/>
      </c>
    </row>
    <row r="549" spans="1:13" ht="33" customHeight="1" x14ac:dyDescent="0.2">
      <c r="A549" s="29" t="s">
        <v>903</v>
      </c>
      <c r="B549" s="24" t="s">
        <v>317</v>
      </c>
      <c r="C549" s="24">
        <v>1114</v>
      </c>
      <c r="D549" s="26" t="s">
        <v>904</v>
      </c>
      <c r="E549" s="27" t="s">
        <v>318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7196022</v>
      </c>
      <c r="M549" s="4" t="str">
        <f t="shared" si="106"/>
        <v/>
      </c>
    </row>
    <row r="550" spans="1:13" ht="33" customHeight="1" x14ac:dyDescent="0.2">
      <c r="A550" s="29" t="s">
        <v>903</v>
      </c>
      <c r="B550" s="24" t="s">
        <v>319</v>
      </c>
      <c r="C550" s="24">
        <v>1114</v>
      </c>
      <c r="D550" s="26" t="s">
        <v>904</v>
      </c>
      <c r="E550" s="27" t="s">
        <v>320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4421440</v>
      </c>
      <c r="M550" s="4" t="str">
        <f t="shared" si="106"/>
        <v/>
      </c>
    </row>
    <row r="551" spans="1:13" ht="33" customHeight="1" x14ac:dyDescent="0.2">
      <c r="A551" s="29" t="s">
        <v>903</v>
      </c>
      <c r="B551" s="24" t="s">
        <v>321</v>
      </c>
      <c r="C551" s="24">
        <v>1114</v>
      </c>
      <c r="D551" s="26" t="s">
        <v>904</v>
      </c>
      <c r="E551" s="27" t="s">
        <v>322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0</v>
      </c>
      <c r="L551" s="3">
        <v>2288249</v>
      </c>
      <c r="M551" s="4" t="str">
        <f t="shared" si="106"/>
        <v/>
      </c>
    </row>
    <row r="552" spans="1:13" ht="33" customHeight="1" x14ac:dyDescent="0.2">
      <c r="A552" s="29" t="s">
        <v>903</v>
      </c>
      <c r="B552" s="24" t="s">
        <v>323</v>
      </c>
      <c r="C552" s="24">
        <v>1114</v>
      </c>
      <c r="D552" s="26" t="s">
        <v>904</v>
      </c>
      <c r="E552" s="27" t="s">
        <v>324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0</v>
      </c>
      <c r="L552" s="3">
        <v>8015260</v>
      </c>
      <c r="M552" s="4" t="str">
        <f t="shared" si="106"/>
        <v/>
      </c>
    </row>
    <row r="553" spans="1:13" ht="33" customHeight="1" x14ac:dyDescent="0.2">
      <c r="A553" s="29" t="s">
        <v>903</v>
      </c>
      <c r="B553" s="24" t="s">
        <v>325</v>
      </c>
      <c r="C553" s="24">
        <v>1114</v>
      </c>
      <c r="D553" s="26" t="s">
        <v>904</v>
      </c>
      <c r="E553" s="27" t="s">
        <v>326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3512178</v>
      </c>
      <c r="M553" s="4" t="str">
        <f t="shared" si="106"/>
        <v/>
      </c>
    </row>
    <row r="554" spans="1:13" ht="33" customHeight="1" x14ac:dyDescent="0.2">
      <c r="A554" s="29" t="s">
        <v>903</v>
      </c>
      <c r="B554" s="24" t="s">
        <v>327</v>
      </c>
      <c r="C554" s="24">
        <v>1114</v>
      </c>
      <c r="D554" s="26" t="s">
        <v>904</v>
      </c>
      <c r="E554" s="27" t="s">
        <v>328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6693572</v>
      </c>
      <c r="M554" s="4" t="str">
        <f t="shared" si="106"/>
        <v/>
      </c>
    </row>
    <row r="555" spans="1:13" ht="33" customHeight="1" x14ac:dyDescent="0.2">
      <c r="A555" s="29" t="s">
        <v>903</v>
      </c>
      <c r="B555" s="24" t="s">
        <v>329</v>
      </c>
      <c r="C555" s="24">
        <v>1114</v>
      </c>
      <c r="D555" s="26" t="s">
        <v>904</v>
      </c>
      <c r="E555" s="27" t="s">
        <v>330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3">
        <v>33041088</v>
      </c>
      <c r="M555" s="4" t="str">
        <f t="shared" si="106"/>
        <v/>
      </c>
    </row>
    <row r="556" spans="1:13" ht="33" customHeight="1" x14ac:dyDescent="0.2">
      <c r="A556" s="29" t="s">
        <v>903</v>
      </c>
      <c r="B556" s="24" t="s">
        <v>914</v>
      </c>
      <c r="C556" s="24">
        <v>1114</v>
      </c>
      <c r="D556" s="26" t="s">
        <v>904</v>
      </c>
      <c r="E556" s="27" t="s">
        <v>686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2192633</v>
      </c>
      <c r="M556" s="4" t="str">
        <f t="shared" si="106"/>
        <v/>
      </c>
    </row>
    <row r="557" spans="1:13" ht="33" customHeight="1" x14ac:dyDescent="0.2">
      <c r="A557" s="29" t="s">
        <v>903</v>
      </c>
      <c r="B557" s="24" t="s">
        <v>331</v>
      </c>
      <c r="C557" s="24">
        <v>1114</v>
      </c>
      <c r="D557" s="26" t="s">
        <v>904</v>
      </c>
      <c r="E557" s="27" t="s">
        <v>332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13391966</v>
      </c>
      <c r="M557" s="4" t="str">
        <f t="shared" si="106"/>
        <v/>
      </c>
    </row>
    <row r="558" spans="1:13" ht="33" customHeight="1" x14ac:dyDescent="0.2">
      <c r="A558" s="29" t="s">
        <v>903</v>
      </c>
      <c r="B558" s="24" t="s">
        <v>333</v>
      </c>
      <c r="C558" s="24">
        <v>1114</v>
      </c>
      <c r="D558" s="26" t="s">
        <v>904</v>
      </c>
      <c r="E558" s="27" t="s">
        <v>334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962640</v>
      </c>
      <c r="M558" s="4" t="str">
        <f t="shared" si="106"/>
        <v/>
      </c>
    </row>
    <row r="559" spans="1:13" ht="33" customHeight="1" x14ac:dyDescent="0.2">
      <c r="A559" s="29" t="s">
        <v>903</v>
      </c>
      <c r="B559" s="24" t="s">
        <v>335</v>
      </c>
      <c r="C559" s="24">
        <v>1114</v>
      </c>
      <c r="D559" s="26" t="s">
        <v>904</v>
      </c>
      <c r="E559" s="27" t="s">
        <v>336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0</v>
      </c>
      <c r="L559" s="3">
        <v>424566</v>
      </c>
      <c r="M559" s="4" t="str">
        <f t="shared" si="106"/>
        <v/>
      </c>
    </row>
    <row r="560" spans="1:13" ht="33" customHeight="1" x14ac:dyDescent="0.2">
      <c r="A560" s="29" t="s">
        <v>903</v>
      </c>
      <c r="B560" s="24" t="s">
        <v>337</v>
      </c>
      <c r="C560" s="24">
        <v>1114</v>
      </c>
      <c r="D560" s="26" t="s">
        <v>904</v>
      </c>
      <c r="E560" s="27" t="s">
        <v>338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2804689</v>
      </c>
      <c r="M560" s="4" t="str">
        <f t="shared" si="106"/>
        <v/>
      </c>
    </row>
    <row r="561" spans="1:13" ht="33" customHeight="1" x14ac:dyDescent="0.2">
      <c r="A561" s="29" t="s">
        <v>903</v>
      </c>
      <c r="B561" s="24" t="s">
        <v>339</v>
      </c>
      <c r="C561" s="24">
        <v>1114</v>
      </c>
      <c r="D561" s="26" t="s">
        <v>904</v>
      </c>
      <c r="E561" s="27" t="s">
        <v>340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2080211</v>
      </c>
      <c r="M561" s="4" t="str">
        <f t="shared" si="106"/>
        <v/>
      </c>
    </row>
    <row r="562" spans="1:13" ht="33" customHeight="1" x14ac:dyDescent="0.2">
      <c r="A562" s="29" t="s">
        <v>903</v>
      </c>
      <c r="B562" s="24" t="s">
        <v>341</v>
      </c>
      <c r="C562" s="24">
        <v>1114</v>
      </c>
      <c r="D562" s="26" t="s">
        <v>904</v>
      </c>
      <c r="E562" s="27" t="s">
        <v>342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3">
        <v>4980872</v>
      </c>
      <c r="M562" s="4" t="str">
        <f t="shared" si="106"/>
        <v/>
      </c>
    </row>
    <row r="563" spans="1:13" ht="33" customHeight="1" x14ac:dyDescent="0.2">
      <c r="A563" s="29" t="s">
        <v>903</v>
      </c>
      <c r="B563" s="24" t="s">
        <v>343</v>
      </c>
      <c r="C563" s="24">
        <v>1114</v>
      </c>
      <c r="D563" s="26" t="s">
        <v>904</v>
      </c>
      <c r="E563" s="27" t="s">
        <v>344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3">
        <v>2117524</v>
      </c>
      <c r="M563" s="4" t="str">
        <f t="shared" si="106"/>
        <v/>
      </c>
    </row>
    <row r="564" spans="1:13" ht="33" customHeight="1" x14ac:dyDescent="0.2">
      <c r="A564" s="29" t="s">
        <v>903</v>
      </c>
      <c r="B564" s="24" t="s">
        <v>345</v>
      </c>
      <c r="C564" s="24">
        <v>1114</v>
      </c>
      <c r="D564" s="26" t="s">
        <v>904</v>
      </c>
      <c r="E564" s="27" t="s">
        <v>346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111909</v>
      </c>
      <c r="M564" s="4" t="str">
        <f t="shared" si="106"/>
        <v/>
      </c>
    </row>
    <row r="565" spans="1:13" ht="33" customHeight="1" x14ac:dyDescent="0.2">
      <c r="A565" s="29" t="s">
        <v>903</v>
      </c>
      <c r="B565" s="24" t="s">
        <v>347</v>
      </c>
      <c r="C565" s="24">
        <v>1114</v>
      </c>
      <c r="D565" s="26" t="s">
        <v>904</v>
      </c>
      <c r="E565" s="27" t="s">
        <v>348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0</v>
      </c>
      <c r="L565" s="3">
        <v>984705</v>
      </c>
      <c r="M565" s="4" t="str">
        <f t="shared" si="106"/>
        <v/>
      </c>
    </row>
    <row r="566" spans="1:13" ht="33" customHeight="1" x14ac:dyDescent="0.2">
      <c r="A566" s="29" t="s">
        <v>903</v>
      </c>
      <c r="B566" s="24" t="s">
        <v>349</v>
      </c>
      <c r="C566" s="24">
        <v>1114</v>
      </c>
      <c r="D566" s="26" t="s">
        <v>904</v>
      </c>
      <c r="E566" s="27" t="s">
        <v>350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0</v>
      </c>
      <c r="L566" s="3">
        <v>2874490</v>
      </c>
      <c r="M566" s="4" t="str">
        <f t="shared" si="106"/>
        <v/>
      </c>
    </row>
    <row r="567" spans="1:13" ht="33" customHeight="1" x14ac:dyDescent="0.2">
      <c r="A567" s="29" t="s">
        <v>903</v>
      </c>
      <c r="B567" s="24" t="s">
        <v>351</v>
      </c>
      <c r="C567" s="24">
        <v>1114</v>
      </c>
      <c r="D567" s="26" t="s">
        <v>904</v>
      </c>
      <c r="E567" s="27" t="s">
        <v>352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0</v>
      </c>
      <c r="L567" s="3">
        <v>1582526</v>
      </c>
      <c r="M567" s="4"/>
    </row>
    <row r="568" spans="1:13" ht="33" customHeight="1" x14ac:dyDescent="0.2">
      <c r="A568" s="29" t="s">
        <v>903</v>
      </c>
      <c r="B568" s="24" t="s">
        <v>353</v>
      </c>
      <c r="C568" s="24">
        <v>1114</v>
      </c>
      <c r="D568" s="26" t="s">
        <v>904</v>
      </c>
      <c r="E568" s="27" t="s">
        <v>354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3">
        <v>467759</v>
      </c>
      <c r="M568" s="4"/>
    </row>
    <row r="569" spans="1:13" ht="33" customHeight="1" x14ac:dyDescent="0.2">
      <c r="A569" s="29" t="s">
        <v>903</v>
      </c>
      <c r="B569" s="24" t="s">
        <v>355</v>
      </c>
      <c r="C569" s="24">
        <v>1114</v>
      </c>
      <c r="D569" s="26" t="s">
        <v>904</v>
      </c>
      <c r="E569" s="27" t="s">
        <v>356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3">
        <v>563674</v>
      </c>
      <c r="M569" s="4" t="str">
        <f t="shared" si="106"/>
        <v/>
      </c>
    </row>
    <row r="570" spans="1:13" ht="33" customHeight="1" x14ac:dyDescent="0.2">
      <c r="A570" s="29" t="s">
        <v>903</v>
      </c>
      <c r="B570" s="24" t="s">
        <v>361</v>
      </c>
      <c r="C570" s="24">
        <v>1114</v>
      </c>
      <c r="D570" s="26" t="s">
        <v>904</v>
      </c>
      <c r="E570" s="27" t="s">
        <v>961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3">
        <v>76042</v>
      </c>
      <c r="M570" s="4" t="str">
        <f t="shared" si="106"/>
        <v/>
      </c>
    </row>
    <row r="571" spans="1:13" ht="45" x14ac:dyDescent="0.2">
      <c r="A571" s="19" t="s">
        <v>915</v>
      </c>
      <c r="B571" s="17"/>
      <c r="C571" s="18"/>
      <c r="D571" s="28" t="s">
        <v>916</v>
      </c>
      <c r="E571" s="71"/>
      <c r="F571" s="38">
        <f t="shared" ref="F571:L571" si="107">SUBTOTAL(9,F572:F572)</f>
        <v>0</v>
      </c>
      <c r="G571" s="38">
        <f t="shared" si="107"/>
        <v>0</v>
      </c>
      <c r="H571" s="38">
        <f t="shared" si="107"/>
        <v>0</v>
      </c>
      <c r="I571" s="38">
        <f t="shared" si="107"/>
        <v>0</v>
      </c>
      <c r="J571" s="38">
        <f t="shared" si="107"/>
        <v>0</v>
      </c>
      <c r="K571" s="38">
        <f t="shared" si="107"/>
        <v>0</v>
      </c>
      <c r="L571" s="38">
        <f t="shared" si="107"/>
        <v>186346898</v>
      </c>
      <c r="M571" s="39" t="str">
        <f t="shared" si="106"/>
        <v/>
      </c>
    </row>
    <row r="572" spans="1:13" ht="50.25" customHeight="1" x14ac:dyDescent="0.25">
      <c r="A572" s="29" t="s">
        <v>915</v>
      </c>
      <c r="B572" s="24" t="s">
        <v>380</v>
      </c>
      <c r="C572" s="25" t="s">
        <v>24</v>
      </c>
      <c r="D572" s="26" t="s">
        <v>916</v>
      </c>
      <c r="E572" s="27" t="s">
        <v>381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3">
        <v>186346898</v>
      </c>
      <c r="M572" s="4" t="str">
        <f t="shared" si="106"/>
        <v/>
      </c>
    </row>
    <row r="573" spans="1:13" ht="30" x14ac:dyDescent="0.2">
      <c r="A573" s="16" t="s">
        <v>917</v>
      </c>
      <c r="B573" s="43"/>
      <c r="C573" s="44"/>
      <c r="D573" s="28" t="s">
        <v>918</v>
      </c>
      <c r="E573" s="71"/>
      <c r="F573" s="38">
        <f t="shared" ref="F573:L573" si="108">SUBTOTAL(9,F574:F600)</f>
        <v>4503221000</v>
      </c>
      <c r="G573" s="38">
        <f t="shared" si="108"/>
        <v>0</v>
      </c>
      <c r="H573" s="38">
        <f t="shared" si="108"/>
        <v>791897028</v>
      </c>
      <c r="I573" s="38">
        <f t="shared" si="108"/>
        <v>0</v>
      </c>
      <c r="J573" s="38">
        <f t="shared" si="108"/>
        <v>0</v>
      </c>
      <c r="K573" s="38">
        <f t="shared" si="108"/>
        <v>5295118028</v>
      </c>
      <c r="L573" s="38">
        <f t="shared" si="108"/>
        <v>11102395220</v>
      </c>
      <c r="M573" s="39">
        <f t="shared" si="106"/>
        <v>2.0967228985816293</v>
      </c>
    </row>
    <row r="574" spans="1:13" ht="36.75" customHeight="1" x14ac:dyDescent="0.2">
      <c r="A574" s="23" t="s">
        <v>917</v>
      </c>
      <c r="B574" s="24" t="s">
        <v>217</v>
      </c>
      <c r="C574" s="25" t="s">
        <v>139</v>
      </c>
      <c r="D574" s="26" t="s">
        <v>918</v>
      </c>
      <c r="E574" s="27" t="s">
        <v>218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124723</v>
      </c>
      <c r="M574" s="4" t="str">
        <f t="shared" si="106"/>
        <v/>
      </c>
    </row>
    <row r="575" spans="1:13" ht="36.75" customHeight="1" x14ac:dyDescent="0.2">
      <c r="A575" s="23" t="s">
        <v>917</v>
      </c>
      <c r="B575" s="24" t="s">
        <v>203</v>
      </c>
      <c r="C575" s="25" t="s">
        <v>24</v>
      </c>
      <c r="D575" s="26" t="s">
        <v>918</v>
      </c>
      <c r="E575" s="27" t="s">
        <v>697</v>
      </c>
      <c r="F575" s="3">
        <v>8840000</v>
      </c>
      <c r="G575" s="3">
        <v>0</v>
      </c>
      <c r="H575" s="3">
        <v>0</v>
      </c>
      <c r="I575" s="3">
        <v>0</v>
      </c>
      <c r="J575" s="3">
        <v>0</v>
      </c>
      <c r="K575" s="3">
        <v>8840000</v>
      </c>
      <c r="L575" s="3">
        <v>5113973</v>
      </c>
      <c r="M575" s="4">
        <f>+IF(ISNUMBER(L575/K575)=TRUE,L575/K575,"")</f>
        <v>0.57850373303167424</v>
      </c>
    </row>
    <row r="576" spans="1:13" ht="36.75" customHeight="1" x14ac:dyDescent="0.2">
      <c r="A576" s="23" t="s">
        <v>917</v>
      </c>
      <c r="B576" s="24" t="s">
        <v>55</v>
      </c>
      <c r="C576" s="25" t="s">
        <v>24</v>
      </c>
      <c r="D576" s="26" t="s">
        <v>918</v>
      </c>
      <c r="E576" s="27" t="s">
        <v>593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0</v>
      </c>
      <c r="L576" s="3">
        <v>87357396</v>
      </c>
      <c r="M576" s="4" t="str">
        <f t="shared" si="106"/>
        <v/>
      </c>
    </row>
    <row r="577" spans="1:13" ht="36.75" customHeight="1" x14ac:dyDescent="0.2">
      <c r="A577" s="23" t="s">
        <v>917</v>
      </c>
      <c r="B577" s="24" t="s">
        <v>456</v>
      </c>
      <c r="C577" s="25" t="s">
        <v>24</v>
      </c>
      <c r="D577" s="26" t="s">
        <v>918</v>
      </c>
      <c r="E577" s="27" t="s">
        <v>595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3">
        <v>1738878477</v>
      </c>
      <c r="M577" s="4" t="str">
        <f t="shared" si="106"/>
        <v/>
      </c>
    </row>
    <row r="578" spans="1:13" ht="36.75" customHeight="1" x14ac:dyDescent="0.2">
      <c r="A578" s="23" t="s">
        <v>917</v>
      </c>
      <c r="B578" s="24" t="s">
        <v>205</v>
      </c>
      <c r="C578" s="25" t="s">
        <v>24</v>
      </c>
      <c r="D578" s="26" t="s">
        <v>918</v>
      </c>
      <c r="E578" s="27" t="s">
        <v>821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0</v>
      </c>
      <c r="L578" s="3">
        <f>(209981524+1831797-666696654)*-1</f>
        <v>454883333</v>
      </c>
      <c r="M578" s="4" t="str">
        <f t="shared" si="106"/>
        <v/>
      </c>
    </row>
    <row r="579" spans="1:13" ht="36.75" customHeight="1" x14ac:dyDescent="0.2">
      <c r="A579" s="23" t="s">
        <v>917</v>
      </c>
      <c r="B579" s="24" t="s">
        <v>241</v>
      </c>
      <c r="C579" s="25" t="s">
        <v>24</v>
      </c>
      <c r="D579" s="26" t="s">
        <v>918</v>
      </c>
      <c r="E579" s="27" t="s">
        <v>824</v>
      </c>
      <c r="F579" s="3">
        <v>0</v>
      </c>
      <c r="G579" s="3">
        <v>0</v>
      </c>
      <c r="H579" s="3">
        <v>0</v>
      </c>
      <c r="I579" s="3">
        <v>0</v>
      </c>
      <c r="J579" s="3">
        <v>0</v>
      </c>
      <c r="K579" s="3">
        <v>0</v>
      </c>
      <c r="L579" s="3">
        <v>24018788</v>
      </c>
      <c r="M579" s="4" t="str">
        <f t="shared" si="106"/>
        <v/>
      </c>
    </row>
    <row r="580" spans="1:13" ht="36.75" customHeight="1" x14ac:dyDescent="0.2">
      <c r="A580" s="23" t="s">
        <v>917</v>
      </c>
      <c r="B580" s="24" t="s">
        <v>876</v>
      </c>
      <c r="C580" s="25" t="s">
        <v>24</v>
      </c>
      <c r="D580" s="26" t="s">
        <v>918</v>
      </c>
      <c r="E580" s="27" t="s">
        <v>826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0</v>
      </c>
      <c r="L580" s="3">
        <v>25189264</v>
      </c>
      <c r="M580" s="4" t="str">
        <f t="shared" si="106"/>
        <v/>
      </c>
    </row>
    <row r="581" spans="1:13" ht="36.75" customHeight="1" x14ac:dyDescent="0.2">
      <c r="A581" s="23" t="s">
        <v>917</v>
      </c>
      <c r="B581" s="24" t="s">
        <v>460</v>
      </c>
      <c r="C581" s="25" t="s">
        <v>24</v>
      </c>
      <c r="D581" s="26" t="s">
        <v>918</v>
      </c>
      <c r="E581" s="27" t="s">
        <v>707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0</v>
      </c>
      <c r="L581" s="3">
        <v>4527663</v>
      </c>
      <c r="M581" s="4" t="str">
        <f t="shared" si="106"/>
        <v/>
      </c>
    </row>
    <row r="582" spans="1:13" ht="36.75" customHeight="1" x14ac:dyDescent="0.2">
      <c r="A582" s="23" t="s">
        <v>917</v>
      </c>
      <c r="B582" s="24" t="s">
        <v>462</v>
      </c>
      <c r="C582" s="25" t="s">
        <v>139</v>
      </c>
      <c r="D582" s="26" t="s">
        <v>918</v>
      </c>
      <c r="E582" s="27" t="s">
        <v>599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31934892</v>
      </c>
      <c r="M582" s="4" t="str">
        <f t="shared" si="106"/>
        <v/>
      </c>
    </row>
    <row r="583" spans="1:13" ht="36.75" customHeight="1" x14ac:dyDescent="0.2">
      <c r="A583" s="23" t="s">
        <v>917</v>
      </c>
      <c r="B583" s="24" t="s">
        <v>464</v>
      </c>
      <c r="C583" s="25" t="s">
        <v>139</v>
      </c>
      <c r="D583" s="26" t="s">
        <v>918</v>
      </c>
      <c r="E583" s="27" t="s">
        <v>601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0</v>
      </c>
      <c r="L583" s="3">
        <v>22077071</v>
      </c>
      <c r="M583" s="4" t="str">
        <f t="shared" si="106"/>
        <v/>
      </c>
    </row>
    <row r="584" spans="1:13" ht="36.75" customHeight="1" x14ac:dyDescent="0.2">
      <c r="A584" s="23" t="s">
        <v>917</v>
      </c>
      <c r="B584" s="24" t="s">
        <v>466</v>
      </c>
      <c r="C584" s="25" t="s">
        <v>139</v>
      </c>
      <c r="D584" s="26" t="s">
        <v>918</v>
      </c>
      <c r="E584" s="27" t="s">
        <v>603</v>
      </c>
      <c r="F584" s="3">
        <v>0</v>
      </c>
      <c r="G584" s="3">
        <v>0</v>
      </c>
      <c r="H584" s="3">
        <v>0</v>
      </c>
      <c r="I584" s="3">
        <v>0</v>
      </c>
      <c r="J584" s="3">
        <v>0</v>
      </c>
      <c r="K584" s="3">
        <v>0</v>
      </c>
      <c r="L584" s="3">
        <v>8919340</v>
      </c>
      <c r="M584" s="4" t="str">
        <f t="shared" si="106"/>
        <v/>
      </c>
    </row>
    <row r="585" spans="1:13" ht="36.75" customHeight="1" x14ac:dyDescent="0.2">
      <c r="A585" s="23" t="s">
        <v>917</v>
      </c>
      <c r="B585" s="24" t="s">
        <v>919</v>
      </c>
      <c r="C585" s="25" t="s">
        <v>24</v>
      </c>
      <c r="D585" s="26" t="s">
        <v>918</v>
      </c>
      <c r="E585" s="27" t="s">
        <v>717</v>
      </c>
      <c r="F585" s="3">
        <v>0</v>
      </c>
      <c r="G585" s="3">
        <v>0</v>
      </c>
      <c r="H585" s="3">
        <v>0</v>
      </c>
      <c r="I585" s="3">
        <v>0</v>
      </c>
      <c r="J585" s="3">
        <v>0</v>
      </c>
      <c r="K585" s="3">
        <v>0</v>
      </c>
      <c r="L585" s="3">
        <v>2910746</v>
      </c>
      <c r="M585" s="4" t="str">
        <f t="shared" si="106"/>
        <v/>
      </c>
    </row>
    <row r="586" spans="1:13" ht="36.75" customHeight="1" x14ac:dyDescent="0.2">
      <c r="A586" s="23" t="s">
        <v>917</v>
      </c>
      <c r="B586" s="24" t="s">
        <v>877</v>
      </c>
      <c r="C586" s="25" t="s">
        <v>24</v>
      </c>
      <c r="D586" s="26" t="s">
        <v>918</v>
      </c>
      <c r="E586" s="27" t="s">
        <v>878</v>
      </c>
      <c r="F586" s="3">
        <v>1623981000</v>
      </c>
      <c r="G586" s="3">
        <v>0</v>
      </c>
      <c r="H586" s="3">
        <v>0</v>
      </c>
      <c r="I586" s="3">
        <v>0</v>
      </c>
      <c r="J586" s="3">
        <v>0</v>
      </c>
      <c r="K586" s="3">
        <v>1623981000</v>
      </c>
      <c r="L586" s="3">
        <v>1694091712</v>
      </c>
      <c r="M586" s="4">
        <f t="shared" si="106"/>
        <v>1.0431721257822597</v>
      </c>
    </row>
    <row r="587" spans="1:13" ht="36.75" customHeight="1" x14ac:dyDescent="0.2">
      <c r="A587" s="23" t="s">
        <v>917</v>
      </c>
      <c r="B587" s="24" t="s">
        <v>243</v>
      </c>
      <c r="C587" s="25" t="s">
        <v>24</v>
      </c>
      <c r="D587" s="26" t="s">
        <v>918</v>
      </c>
      <c r="E587" s="27" t="s">
        <v>832</v>
      </c>
      <c r="F587" s="3">
        <v>0</v>
      </c>
      <c r="G587" s="3">
        <v>0</v>
      </c>
      <c r="H587" s="3">
        <v>0</v>
      </c>
      <c r="I587" s="3">
        <v>0</v>
      </c>
      <c r="J587" s="3">
        <v>0</v>
      </c>
      <c r="K587" s="3">
        <v>0</v>
      </c>
      <c r="L587" s="3">
        <v>12998232</v>
      </c>
      <c r="M587" s="4" t="str">
        <f t="shared" si="106"/>
        <v/>
      </c>
    </row>
    <row r="588" spans="1:13" ht="36.75" customHeight="1" x14ac:dyDescent="0.2">
      <c r="A588" s="23" t="s">
        <v>917</v>
      </c>
      <c r="B588" s="24" t="s">
        <v>862</v>
      </c>
      <c r="C588" s="25" t="s">
        <v>24</v>
      </c>
      <c r="D588" s="26" t="s">
        <v>918</v>
      </c>
      <c r="E588" s="27" t="s">
        <v>719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0</v>
      </c>
      <c r="L588" s="3">
        <v>114060476</v>
      </c>
      <c r="M588" s="4" t="str">
        <f t="shared" si="106"/>
        <v/>
      </c>
    </row>
    <row r="589" spans="1:13" ht="36.75" customHeight="1" x14ac:dyDescent="0.2">
      <c r="A589" s="23" t="s">
        <v>917</v>
      </c>
      <c r="B589" s="24" t="s">
        <v>868</v>
      </c>
      <c r="C589" s="25" t="s">
        <v>24</v>
      </c>
      <c r="D589" s="26" t="s">
        <v>918</v>
      </c>
      <c r="E589" s="27" t="s">
        <v>869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3">
        <v>2767665</v>
      </c>
      <c r="M589" s="4" t="str">
        <f t="shared" si="106"/>
        <v/>
      </c>
    </row>
    <row r="590" spans="1:13" ht="36.75" customHeight="1" x14ac:dyDescent="0.2">
      <c r="A590" s="23" t="s">
        <v>917</v>
      </c>
      <c r="B590" s="24" t="s">
        <v>27</v>
      </c>
      <c r="C590" s="25" t="s">
        <v>24</v>
      </c>
      <c r="D590" s="26" t="s">
        <v>918</v>
      </c>
      <c r="E590" s="27" t="s">
        <v>837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>
        <v>0</v>
      </c>
      <c r="L590" s="3">
        <v>18710406</v>
      </c>
      <c r="M590" s="4" t="str">
        <f>+IF(ISNUMBER(L590/K590)=TRUE,L590/K590,"")</f>
        <v/>
      </c>
    </row>
    <row r="591" spans="1:13" ht="36.75" customHeight="1" x14ac:dyDescent="0.2">
      <c r="A591" s="23" t="s">
        <v>917</v>
      </c>
      <c r="B591" s="24" t="s">
        <v>468</v>
      </c>
      <c r="C591" s="25" t="s">
        <v>38</v>
      </c>
      <c r="D591" s="26" t="s">
        <v>918</v>
      </c>
      <c r="E591" s="27" t="s">
        <v>721</v>
      </c>
      <c r="F591" s="3">
        <v>10400000</v>
      </c>
      <c r="G591" s="3">
        <v>0</v>
      </c>
      <c r="H591" s="3">
        <v>0</v>
      </c>
      <c r="I591" s="3">
        <v>0</v>
      </c>
      <c r="J591" s="3">
        <v>0</v>
      </c>
      <c r="K591" s="3">
        <v>10400000</v>
      </c>
      <c r="L591" s="3">
        <v>35771976</v>
      </c>
      <c r="M591" s="4">
        <f t="shared" si="106"/>
        <v>3.4396130769230768</v>
      </c>
    </row>
    <row r="592" spans="1:13" ht="36.75" customHeight="1" x14ac:dyDescent="0.2">
      <c r="A592" s="23" t="s">
        <v>917</v>
      </c>
      <c r="B592" s="24" t="s">
        <v>470</v>
      </c>
      <c r="C592" s="25" t="s">
        <v>38</v>
      </c>
      <c r="D592" s="26" t="s">
        <v>918</v>
      </c>
      <c r="E592" s="27" t="s">
        <v>605</v>
      </c>
      <c r="F592" s="3">
        <v>0</v>
      </c>
      <c r="G592" s="3">
        <v>0</v>
      </c>
      <c r="H592" s="3">
        <v>503098057</v>
      </c>
      <c r="I592" s="3">
        <v>0</v>
      </c>
      <c r="J592" s="3">
        <v>0</v>
      </c>
      <c r="K592" s="3">
        <v>503098057</v>
      </c>
      <c r="L592" s="3">
        <v>570556530</v>
      </c>
      <c r="M592" s="4">
        <f>+IF(ISNUMBER(L592/K592)=TRUE,L592/K592,"")</f>
        <v>1.1340861330339027</v>
      </c>
    </row>
    <row r="593" spans="1:13" ht="36.75" customHeight="1" x14ac:dyDescent="0.2">
      <c r="A593" s="23" t="s">
        <v>917</v>
      </c>
      <c r="B593" s="24" t="s">
        <v>177</v>
      </c>
      <c r="C593" s="25" t="s">
        <v>38</v>
      </c>
      <c r="D593" s="26" t="s">
        <v>918</v>
      </c>
      <c r="E593" s="27" t="s">
        <v>726</v>
      </c>
      <c r="F593" s="3">
        <v>52000000</v>
      </c>
      <c r="G593" s="3">
        <v>0</v>
      </c>
      <c r="H593" s="3">
        <v>77313164</v>
      </c>
      <c r="I593" s="3">
        <v>0</v>
      </c>
      <c r="J593" s="3">
        <v>0</v>
      </c>
      <c r="K593" s="3">
        <v>129313164</v>
      </c>
      <c r="L593" s="3">
        <v>157981013</v>
      </c>
      <c r="M593" s="4">
        <f t="shared" si="106"/>
        <v>1.2216931990002193</v>
      </c>
    </row>
    <row r="594" spans="1:13" ht="36.75" customHeight="1" x14ac:dyDescent="0.2">
      <c r="A594" s="23" t="s">
        <v>917</v>
      </c>
      <c r="B594" s="24" t="s">
        <v>37</v>
      </c>
      <c r="C594" s="25" t="s">
        <v>38</v>
      </c>
      <c r="D594" s="26" t="s">
        <v>918</v>
      </c>
      <c r="E594" s="27" t="s">
        <v>607</v>
      </c>
      <c r="F594" s="3">
        <v>2808000000</v>
      </c>
      <c r="G594" s="3">
        <v>0</v>
      </c>
      <c r="H594" s="3">
        <v>0</v>
      </c>
      <c r="I594" s="3">
        <v>0</v>
      </c>
      <c r="J594" s="3">
        <v>0</v>
      </c>
      <c r="K594" s="3">
        <v>2808000000</v>
      </c>
      <c r="L594" s="3">
        <v>4586201013</v>
      </c>
      <c r="M594" s="4">
        <f t="shared" si="106"/>
        <v>1.633262469017094</v>
      </c>
    </row>
    <row r="595" spans="1:13" ht="36.75" customHeight="1" x14ac:dyDescent="0.2">
      <c r="A595" s="23" t="s">
        <v>917</v>
      </c>
      <c r="B595" s="24" t="s">
        <v>40</v>
      </c>
      <c r="C595" s="25" t="s">
        <v>38</v>
      </c>
      <c r="D595" s="26" t="s">
        <v>918</v>
      </c>
      <c r="E595" s="27" t="s">
        <v>609</v>
      </c>
      <c r="F595" s="3">
        <v>0</v>
      </c>
      <c r="G595" s="3">
        <v>0</v>
      </c>
      <c r="H595" s="3">
        <v>211485807</v>
      </c>
      <c r="I595" s="3">
        <v>0</v>
      </c>
      <c r="J595" s="3">
        <v>0</v>
      </c>
      <c r="K595" s="3">
        <v>211485807</v>
      </c>
      <c r="L595" s="3">
        <v>1253852433</v>
      </c>
      <c r="M595" s="4">
        <f t="shared" si="106"/>
        <v>5.9287781567299218</v>
      </c>
    </row>
    <row r="596" spans="1:13" ht="36.75" customHeight="1" x14ac:dyDescent="0.2">
      <c r="A596" s="23" t="s">
        <v>917</v>
      </c>
      <c r="B596" s="24" t="s">
        <v>378</v>
      </c>
      <c r="C596" s="25" t="s">
        <v>24</v>
      </c>
      <c r="D596" s="26" t="s">
        <v>918</v>
      </c>
      <c r="E596" s="27" t="s">
        <v>611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3">
        <v>119717559</v>
      </c>
      <c r="M596" s="4" t="str">
        <f t="shared" si="106"/>
        <v/>
      </c>
    </row>
    <row r="597" spans="1:13" ht="36.75" customHeight="1" x14ac:dyDescent="0.2">
      <c r="A597" s="23" t="s">
        <v>917</v>
      </c>
      <c r="B597" s="24" t="s">
        <v>410</v>
      </c>
      <c r="C597" s="25" t="s">
        <v>24</v>
      </c>
      <c r="D597" s="26" t="s">
        <v>918</v>
      </c>
      <c r="E597" s="27" t="s">
        <v>412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3">
        <v>11906226</v>
      </c>
      <c r="M597" s="4" t="str">
        <f t="shared" si="106"/>
        <v/>
      </c>
    </row>
    <row r="598" spans="1:13" ht="36.75" customHeight="1" x14ac:dyDescent="0.2">
      <c r="A598" s="23" t="s">
        <v>917</v>
      </c>
      <c r="B598" s="24" t="s">
        <v>509</v>
      </c>
      <c r="C598" s="25" t="s">
        <v>24</v>
      </c>
      <c r="D598" s="26" t="s">
        <v>918</v>
      </c>
      <c r="E598" s="27" t="s">
        <v>782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36172500</v>
      </c>
      <c r="M598" s="4" t="str">
        <f t="shared" si="106"/>
        <v/>
      </c>
    </row>
    <row r="599" spans="1:13" ht="36.75" customHeight="1" x14ac:dyDescent="0.2">
      <c r="A599" s="23" t="s">
        <v>917</v>
      </c>
      <c r="B599" s="24" t="s">
        <v>920</v>
      </c>
      <c r="C599" s="25" t="s">
        <v>24</v>
      </c>
      <c r="D599" s="26" t="s">
        <v>918</v>
      </c>
      <c r="E599" s="27" t="s">
        <v>921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0</v>
      </c>
      <c r="L599" s="3">
        <v>81635293</v>
      </c>
      <c r="M599" s="4" t="str">
        <f t="shared" si="106"/>
        <v/>
      </c>
    </row>
    <row r="600" spans="1:13" ht="36.75" customHeight="1" x14ac:dyDescent="0.2">
      <c r="A600" s="23" t="s">
        <v>917</v>
      </c>
      <c r="B600" s="24" t="s">
        <v>922</v>
      </c>
      <c r="C600" s="25" t="s">
        <v>24</v>
      </c>
      <c r="D600" s="26" t="s">
        <v>918</v>
      </c>
      <c r="E600" s="27" t="s">
        <v>923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36520</v>
      </c>
      <c r="M600" s="4" t="str">
        <f t="shared" si="106"/>
        <v/>
      </c>
    </row>
    <row r="601" spans="1:13" ht="15" x14ac:dyDescent="0.2">
      <c r="A601" s="16" t="s">
        <v>924</v>
      </c>
      <c r="B601" s="43"/>
      <c r="C601" s="44"/>
      <c r="D601" s="64" t="s">
        <v>925</v>
      </c>
      <c r="E601" s="71"/>
      <c r="F601" s="38">
        <f t="shared" ref="F601:L601" si="109">SUBTOTAL(9,F602:F609)</f>
        <v>7121352000</v>
      </c>
      <c r="G601" s="38">
        <f t="shared" si="109"/>
        <v>0</v>
      </c>
      <c r="H601" s="38">
        <f t="shared" si="109"/>
        <v>725000000</v>
      </c>
      <c r="I601" s="38">
        <f t="shared" si="109"/>
        <v>0</v>
      </c>
      <c r="J601" s="38">
        <f t="shared" si="109"/>
        <v>0</v>
      </c>
      <c r="K601" s="38">
        <f t="shared" si="109"/>
        <v>7846352000</v>
      </c>
      <c r="L601" s="38">
        <f t="shared" si="109"/>
        <v>5859933035</v>
      </c>
      <c r="M601" s="39">
        <f t="shared" si="106"/>
        <v>0.74683534908961513</v>
      </c>
    </row>
    <row r="602" spans="1:13" ht="15" x14ac:dyDescent="0.25">
      <c r="A602" s="23" t="s">
        <v>926</v>
      </c>
      <c r="B602" s="24" t="s">
        <v>927</v>
      </c>
      <c r="C602" s="25" t="s">
        <v>24</v>
      </c>
      <c r="D602" s="26" t="s">
        <v>928</v>
      </c>
      <c r="E602" s="27" t="s">
        <v>929</v>
      </c>
      <c r="F602" s="11">
        <v>0</v>
      </c>
      <c r="G602" s="11">
        <v>0</v>
      </c>
      <c r="H602" s="11">
        <v>325000000</v>
      </c>
      <c r="I602" s="11">
        <v>0</v>
      </c>
      <c r="J602" s="11">
        <v>0</v>
      </c>
      <c r="K602" s="11">
        <v>325000000</v>
      </c>
      <c r="L602" s="11">
        <v>205000000</v>
      </c>
      <c r="M602" s="4">
        <f t="shared" si="106"/>
        <v>0.63076923076923075</v>
      </c>
    </row>
    <row r="603" spans="1:13" ht="15" x14ac:dyDescent="0.25">
      <c r="A603" s="23" t="s">
        <v>930</v>
      </c>
      <c r="B603" s="24" t="s">
        <v>931</v>
      </c>
      <c r="C603" s="25">
        <v>1114</v>
      </c>
      <c r="D603" s="26" t="s">
        <v>932</v>
      </c>
      <c r="E603" s="77" t="s">
        <v>856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500000000</v>
      </c>
      <c r="M603" s="4"/>
    </row>
    <row r="604" spans="1:13" ht="15" x14ac:dyDescent="0.25">
      <c r="A604" s="23" t="s">
        <v>930</v>
      </c>
      <c r="B604" s="24" t="s">
        <v>931</v>
      </c>
      <c r="C604" s="25">
        <v>1114</v>
      </c>
      <c r="D604" s="26" t="s">
        <v>932</v>
      </c>
      <c r="E604" s="77" t="s">
        <v>856</v>
      </c>
      <c r="F604" s="11">
        <v>227470000</v>
      </c>
      <c r="G604" s="11">
        <v>0</v>
      </c>
      <c r="H604" s="11">
        <v>400000000</v>
      </c>
      <c r="I604" s="11">
        <v>0</v>
      </c>
      <c r="J604" s="11">
        <v>0</v>
      </c>
      <c r="K604" s="11">
        <v>627470000</v>
      </c>
      <c r="L604" s="11">
        <v>0</v>
      </c>
      <c r="M604" s="4"/>
    </row>
    <row r="605" spans="1:13" ht="15" x14ac:dyDescent="0.25">
      <c r="A605" s="23" t="s">
        <v>930</v>
      </c>
      <c r="B605" s="24" t="s">
        <v>933</v>
      </c>
      <c r="C605" s="25">
        <v>1114</v>
      </c>
      <c r="D605" s="26" t="s">
        <v>932</v>
      </c>
      <c r="E605" s="77" t="s">
        <v>921</v>
      </c>
      <c r="F605" s="11">
        <v>2136600000</v>
      </c>
      <c r="G605" s="11">
        <v>0</v>
      </c>
      <c r="H605" s="11">
        <v>0</v>
      </c>
      <c r="I605" s="11">
        <v>0</v>
      </c>
      <c r="J605" s="11">
        <v>0</v>
      </c>
      <c r="K605" s="11">
        <v>2136600000</v>
      </c>
      <c r="L605" s="11">
        <v>0</v>
      </c>
      <c r="M605" s="4"/>
    </row>
    <row r="606" spans="1:13" ht="15" x14ac:dyDescent="0.25">
      <c r="A606" s="23" t="s">
        <v>930</v>
      </c>
      <c r="B606" s="24" t="s">
        <v>920</v>
      </c>
      <c r="C606" s="25">
        <v>1114</v>
      </c>
      <c r="D606" s="26" t="s">
        <v>932</v>
      </c>
      <c r="E606" s="77" t="s">
        <v>921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5085670291</v>
      </c>
      <c r="M606" s="4" t="str">
        <f t="shared" si="106"/>
        <v/>
      </c>
    </row>
    <row r="607" spans="1:13" ht="15" x14ac:dyDescent="0.25">
      <c r="A607" s="23" t="s">
        <v>930</v>
      </c>
      <c r="B607" s="24" t="s">
        <v>920</v>
      </c>
      <c r="C607" s="25">
        <v>1114</v>
      </c>
      <c r="D607" s="26" t="s">
        <v>932</v>
      </c>
      <c r="E607" s="77" t="s">
        <v>921</v>
      </c>
      <c r="F607" s="11">
        <v>4757282000</v>
      </c>
      <c r="G607" s="11">
        <v>0</v>
      </c>
      <c r="H607" s="11">
        <v>0</v>
      </c>
      <c r="I607" s="11">
        <v>0</v>
      </c>
      <c r="J607" s="11">
        <v>0</v>
      </c>
      <c r="K607" s="11">
        <v>4757282000</v>
      </c>
      <c r="L607" s="11">
        <v>0</v>
      </c>
      <c r="M607" s="4">
        <f t="shared" si="106"/>
        <v>0</v>
      </c>
    </row>
    <row r="608" spans="1:13" ht="15" x14ac:dyDescent="0.25">
      <c r="A608" s="23" t="s">
        <v>930</v>
      </c>
      <c r="B608" s="24" t="s">
        <v>934</v>
      </c>
      <c r="C608" s="25">
        <v>1114</v>
      </c>
      <c r="D608" s="26" t="s">
        <v>932</v>
      </c>
      <c r="E608" s="77" t="s">
        <v>935</v>
      </c>
      <c r="F608" s="11">
        <v>0</v>
      </c>
      <c r="G608" s="11">
        <v>0</v>
      </c>
      <c r="H608" s="11">
        <v>0</v>
      </c>
      <c r="I608" s="11">
        <v>0</v>
      </c>
      <c r="J608" s="11">
        <v>0</v>
      </c>
      <c r="K608" s="11">
        <v>0</v>
      </c>
      <c r="L608" s="11">
        <v>23297944</v>
      </c>
      <c r="M608" s="4" t="str">
        <f t="shared" ref="M608:M654" si="110">+IF(ISNUMBER(L608/K608)=TRUE,L608/K608,"")</f>
        <v/>
      </c>
    </row>
    <row r="609" spans="1:13" ht="15" x14ac:dyDescent="0.25">
      <c r="A609" s="23" t="s">
        <v>930</v>
      </c>
      <c r="B609" s="24" t="s">
        <v>922</v>
      </c>
      <c r="C609" s="25">
        <v>1114</v>
      </c>
      <c r="D609" s="26" t="s">
        <v>932</v>
      </c>
      <c r="E609" s="77" t="s">
        <v>923</v>
      </c>
      <c r="F609" s="11">
        <v>0</v>
      </c>
      <c r="G609" s="11">
        <v>0</v>
      </c>
      <c r="H609" s="11">
        <v>0</v>
      </c>
      <c r="I609" s="11">
        <v>0</v>
      </c>
      <c r="J609" s="11">
        <v>0</v>
      </c>
      <c r="K609" s="11">
        <v>0</v>
      </c>
      <c r="L609" s="11">
        <v>45964800</v>
      </c>
      <c r="M609" s="4" t="str">
        <f>+IF(ISNUMBER(L609/K609)=TRUE,L609/K609,"")</f>
        <v/>
      </c>
    </row>
    <row r="610" spans="1:13" ht="45" x14ac:dyDescent="0.2">
      <c r="A610" s="16" t="s">
        <v>936</v>
      </c>
      <c r="B610" s="43"/>
      <c r="C610" s="44"/>
      <c r="D610" s="28" t="s">
        <v>937</v>
      </c>
      <c r="E610" s="71"/>
      <c r="F610" s="38">
        <f t="shared" ref="F610:L610" si="111">SUBTOTAL(9,F611:F614)</f>
        <v>14345445000</v>
      </c>
      <c r="G610" s="38">
        <f t="shared" si="111"/>
        <v>-4345445000</v>
      </c>
      <c r="H610" s="38">
        <f t="shared" si="111"/>
        <v>9375000000</v>
      </c>
      <c r="I610" s="38">
        <f t="shared" si="111"/>
        <v>0</v>
      </c>
      <c r="J610" s="38">
        <f t="shared" si="111"/>
        <v>0</v>
      </c>
      <c r="K610" s="38">
        <f t="shared" si="111"/>
        <v>19375000000</v>
      </c>
      <c r="L610" s="38">
        <f t="shared" si="111"/>
        <v>9742489733</v>
      </c>
      <c r="M610" s="39">
        <f t="shared" si="110"/>
        <v>0.50283817976774192</v>
      </c>
    </row>
    <row r="611" spans="1:13" ht="51" customHeight="1" x14ac:dyDescent="0.2">
      <c r="A611" s="23" t="s">
        <v>936</v>
      </c>
      <c r="B611" s="24" t="s">
        <v>217</v>
      </c>
      <c r="C611" s="41" t="s">
        <v>24</v>
      </c>
      <c r="D611" s="26" t="s">
        <v>937</v>
      </c>
      <c r="E611" s="27" t="s">
        <v>635</v>
      </c>
      <c r="F611" s="3">
        <v>10000000000</v>
      </c>
      <c r="G611" s="3">
        <v>0</v>
      </c>
      <c r="H611" s="3">
        <v>0</v>
      </c>
      <c r="I611" s="3">
        <v>0</v>
      </c>
      <c r="J611" s="3">
        <v>0</v>
      </c>
      <c r="K611" s="3">
        <v>10000000000</v>
      </c>
      <c r="L611" s="3">
        <v>367489733</v>
      </c>
      <c r="M611" s="4">
        <f>+IF(ISNUMBER(L611/K611)=TRUE,L611/K611,"")</f>
        <v>3.6748973300000001E-2</v>
      </c>
    </row>
    <row r="612" spans="1:13" ht="51" customHeight="1" x14ac:dyDescent="0.2">
      <c r="A612" s="23" t="s">
        <v>936</v>
      </c>
      <c r="B612" s="24" t="s">
        <v>938</v>
      </c>
      <c r="C612" s="41">
        <v>1114</v>
      </c>
      <c r="D612" s="26" t="s">
        <v>937</v>
      </c>
      <c r="E612" s="27" t="s">
        <v>962</v>
      </c>
      <c r="F612" s="3">
        <v>0</v>
      </c>
      <c r="G612" s="3">
        <v>0</v>
      </c>
      <c r="H612" s="3">
        <v>9375000000</v>
      </c>
      <c r="I612" s="3">
        <v>0</v>
      </c>
      <c r="J612" s="3">
        <v>0</v>
      </c>
      <c r="K612" s="3">
        <v>9375000000</v>
      </c>
      <c r="L612" s="3">
        <v>9375000000</v>
      </c>
      <c r="M612" s="4">
        <f>+IF(ISNUMBER(L612/K612)=TRUE,L612/K612,"")</f>
        <v>1</v>
      </c>
    </row>
    <row r="613" spans="1:13" ht="51" customHeight="1" x14ac:dyDescent="0.2">
      <c r="A613" s="23" t="s">
        <v>936</v>
      </c>
      <c r="B613" s="24" t="s">
        <v>37</v>
      </c>
      <c r="C613" s="41">
        <v>1116</v>
      </c>
      <c r="D613" s="26" t="s">
        <v>937</v>
      </c>
      <c r="E613" s="27" t="s">
        <v>39</v>
      </c>
      <c r="F613" s="3">
        <v>4041264000</v>
      </c>
      <c r="G613" s="3">
        <v>-4041264000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4" t="str">
        <f>+IF(ISNUMBER(L613/K613)=TRUE,L613/K613,"")</f>
        <v/>
      </c>
    </row>
    <row r="614" spans="1:13" ht="51" customHeight="1" x14ac:dyDescent="0.2">
      <c r="A614" s="23" t="s">
        <v>936</v>
      </c>
      <c r="B614" s="24" t="s">
        <v>40</v>
      </c>
      <c r="C614" s="41">
        <v>1116</v>
      </c>
      <c r="D614" s="26" t="s">
        <v>937</v>
      </c>
      <c r="E614" s="27" t="s">
        <v>41</v>
      </c>
      <c r="F614" s="3">
        <v>304181000</v>
      </c>
      <c r="G614" s="3">
        <v>-304181000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4" t="str">
        <f t="shared" si="110"/>
        <v/>
      </c>
    </row>
    <row r="615" spans="1:13" ht="15" x14ac:dyDescent="0.2">
      <c r="A615" s="19" t="s">
        <v>939</v>
      </c>
      <c r="B615" s="43"/>
      <c r="C615" s="44"/>
      <c r="D615" s="64" t="s">
        <v>940</v>
      </c>
      <c r="E615" s="71"/>
      <c r="F615" s="38">
        <f t="shared" ref="F615:L615" si="112">SUBTOTAL(9,F616:F647)</f>
        <v>67600000</v>
      </c>
      <c r="G615" s="38">
        <f t="shared" si="112"/>
        <v>0</v>
      </c>
      <c r="H615" s="38">
        <f t="shared" si="112"/>
        <v>275922060</v>
      </c>
      <c r="I615" s="38">
        <f t="shared" si="112"/>
        <v>0</v>
      </c>
      <c r="J615" s="38">
        <f t="shared" si="112"/>
        <v>0</v>
      </c>
      <c r="K615" s="38">
        <f t="shared" si="112"/>
        <v>343522060</v>
      </c>
      <c r="L615" s="38">
        <f t="shared" si="112"/>
        <v>66285983985</v>
      </c>
      <c r="M615" s="39">
        <f t="shared" si="110"/>
        <v>192.95990477292784</v>
      </c>
    </row>
    <row r="616" spans="1:13" ht="15" x14ac:dyDescent="0.2">
      <c r="A616" s="19" t="s">
        <v>941</v>
      </c>
      <c r="B616" s="43"/>
      <c r="C616" s="44"/>
      <c r="D616" s="64" t="s">
        <v>942</v>
      </c>
      <c r="E616" s="71"/>
      <c r="F616" s="38">
        <f t="shared" ref="F616:L616" si="113">SUBTOTAL(9,F617:F621)</f>
        <v>67600000</v>
      </c>
      <c r="G616" s="38">
        <f t="shared" si="113"/>
        <v>0</v>
      </c>
      <c r="H616" s="38">
        <f t="shared" si="113"/>
        <v>274411560</v>
      </c>
      <c r="I616" s="38">
        <f t="shared" si="113"/>
        <v>0</v>
      </c>
      <c r="J616" s="38">
        <f t="shared" si="113"/>
        <v>0</v>
      </c>
      <c r="K616" s="38">
        <f t="shared" si="113"/>
        <v>342011560</v>
      </c>
      <c r="L616" s="38">
        <f t="shared" si="113"/>
        <v>795579181</v>
      </c>
      <c r="M616" s="39">
        <f t="shared" si="110"/>
        <v>2.3261762877254792</v>
      </c>
    </row>
    <row r="617" spans="1:13" ht="15" x14ac:dyDescent="0.2">
      <c r="A617" s="29" t="s">
        <v>943</v>
      </c>
      <c r="B617" s="24" t="s">
        <v>37</v>
      </c>
      <c r="C617" s="25" t="s">
        <v>38</v>
      </c>
      <c r="D617" s="26" t="s">
        <v>944</v>
      </c>
      <c r="E617" s="27" t="s">
        <v>39</v>
      </c>
      <c r="F617" s="3">
        <v>10400000</v>
      </c>
      <c r="G617" s="3">
        <v>0</v>
      </c>
      <c r="H617" s="3">
        <v>0</v>
      </c>
      <c r="I617" s="3">
        <v>0</v>
      </c>
      <c r="J617" s="3">
        <v>0</v>
      </c>
      <c r="K617" s="3">
        <v>10400000</v>
      </c>
      <c r="L617" s="3">
        <v>463967621</v>
      </c>
      <c r="M617" s="4">
        <f>+IF(ISNUMBER(L617/K617)=TRUE,L617/K617,"")</f>
        <v>44.612271249999999</v>
      </c>
    </row>
    <row r="618" spans="1:13" ht="30" x14ac:dyDescent="0.2">
      <c r="A618" s="29" t="s">
        <v>943</v>
      </c>
      <c r="B618" s="24" t="s">
        <v>129</v>
      </c>
      <c r="C618" s="25" t="s">
        <v>38</v>
      </c>
      <c r="D618" s="26" t="s">
        <v>944</v>
      </c>
      <c r="E618" s="27" t="s">
        <v>130</v>
      </c>
      <c r="F618" s="3">
        <v>10400000</v>
      </c>
      <c r="G618" s="3">
        <v>0</v>
      </c>
      <c r="H618" s="3">
        <v>3162269</v>
      </c>
      <c r="I618" s="3">
        <v>0</v>
      </c>
      <c r="J618" s="3">
        <v>0</v>
      </c>
      <c r="K618" s="3">
        <v>13562269</v>
      </c>
      <c r="L618" s="3">
        <v>13562269</v>
      </c>
      <c r="M618" s="4">
        <f>+IF(ISNUMBER(L618/K618)=TRUE,L618/K618,"")</f>
        <v>1</v>
      </c>
    </row>
    <row r="619" spans="1:13" ht="15" x14ac:dyDescent="0.2">
      <c r="A619" s="29" t="s">
        <v>943</v>
      </c>
      <c r="B619" s="24" t="s">
        <v>290</v>
      </c>
      <c r="C619" s="25" t="s">
        <v>38</v>
      </c>
      <c r="D619" s="26" t="s">
        <v>944</v>
      </c>
      <c r="E619" s="27" t="s">
        <v>292</v>
      </c>
      <c r="F619" s="3">
        <v>10400000</v>
      </c>
      <c r="G619" s="3">
        <v>0</v>
      </c>
      <c r="H619" s="3">
        <v>221496168</v>
      </c>
      <c r="I619" s="3">
        <v>0</v>
      </c>
      <c r="J619" s="3">
        <v>0</v>
      </c>
      <c r="K619" s="3">
        <v>231896168</v>
      </c>
      <c r="L619" s="3">
        <v>231896168</v>
      </c>
      <c r="M619" s="4">
        <f t="shared" si="110"/>
        <v>1</v>
      </c>
    </row>
    <row r="620" spans="1:13" ht="15" x14ac:dyDescent="0.2">
      <c r="A620" s="29" t="s">
        <v>943</v>
      </c>
      <c r="B620" s="24" t="s">
        <v>286</v>
      </c>
      <c r="C620" s="25" t="s">
        <v>38</v>
      </c>
      <c r="D620" s="26" t="s">
        <v>944</v>
      </c>
      <c r="E620" s="27" t="s">
        <v>288</v>
      </c>
      <c r="F620" s="3">
        <v>36400000</v>
      </c>
      <c r="G620" s="3">
        <v>0</v>
      </c>
      <c r="H620" s="3">
        <v>15120662</v>
      </c>
      <c r="I620" s="3">
        <v>0</v>
      </c>
      <c r="J620" s="3">
        <v>0</v>
      </c>
      <c r="K620" s="3">
        <v>51520662</v>
      </c>
      <c r="L620" s="3">
        <v>51520662</v>
      </c>
      <c r="M620" s="4">
        <f t="shared" si="110"/>
        <v>1</v>
      </c>
    </row>
    <row r="621" spans="1:13" ht="30" x14ac:dyDescent="0.2">
      <c r="A621" s="29" t="s">
        <v>943</v>
      </c>
      <c r="B621" s="24" t="s">
        <v>399</v>
      </c>
      <c r="C621" s="25" t="s">
        <v>38</v>
      </c>
      <c r="D621" s="26" t="s">
        <v>944</v>
      </c>
      <c r="E621" s="27" t="s">
        <v>400</v>
      </c>
      <c r="F621" s="3">
        <v>0</v>
      </c>
      <c r="G621" s="3">
        <v>0</v>
      </c>
      <c r="H621" s="3">
        <v>34632461</v>
      </c>
      <c r="I621" s="3">
        <v>0</v>
      </c>
      <c r="J621" s="3">
        <v>0</v>
      </c>
      <c r="K621" s="3">
        <v>34632461</v>
      </c>
      <c r="L621" s="3">
        <v>34632461</v>
      </c>
      <c r="M621" s="4">
        <f>+IF(ISNUMBER(L621/K621)=TRUE,L621/K621,"")</f>
        <v>1</v>
      </c>
    </row>
    <row r="622" spans="1:13" ht="30" x14ac:dyDescent="0.2">
      <c r="A622" s="19" t="s">
        <v>945</v>
      </c>
      <c r="B622" s="43"/>
      <c r="C622" s="44"/>
      <c r="D622" s="28" t="s">
        <v>946</v>
      </c>
      <c r="E622" s="71"/>
      <c r="F622" s="38">
        <f t="shared" ref="F622:M622" si="114">SUBTOTAL(9,F623:F623)</f>
        <v>0</v>
      </c>
      <c r="G622" s="38">
        <f t="shared" si="114"/>
        <v>0</v>
      </c>
      <c r="H622" s="38">
        <f t="shared" si="114"/>
        <v>0</v>
      </c>
      <c r="I622" s="38">
        <f t="shared" si="114"/>
        <v>0</v>
      </c>
      <c r="J622" s="38">
        <f t="shared" si="114"/>
        <v>0</v>
      </c>
      <c r="K622" s="38">
        <f t="shared" si="114"/>
        <v>0</v>
      </c>
      <c r="L622" s="38">
        <f t="shared" si="114"/>
        <v>76632590</v>
      </c>
      <c r="M622" s="38">
        <f t="shared" si="114"/>
        <v>0</v>
      </c>
    </row>
    <row r="623" spans="1:13" ht="30" x14ac:dyDescent="0.25">
      <c r="A623" s="29" t="s">
        <v>945</v>
      </c>
      <c r="B623" s="24" t="s">
        <v>380</v>
      </c>
      <c r="C623" s="25">
        <v>1114</v>
      </c>
      <c r="D623" s="26" t="s">
        <v>946</v>
      </c>
      <c r="E623" s="27" t="s">
        <v>947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76632590</v>
      </c>
      <c r="M623" s="4" t="str">
        <f>+IF(ISNUMBER(L623/K623)=TRUE,L623/K623,"")</f>
        <v/>
      </c>
    </row>
    <row r="624" spans="1:13" ht="15" x14ac:dyDescent="0.2">
      <c r="A624" s="29"/>
      <c r="B624" s="24"/>
      <c r="C624" s="25"/>
      <c r="D624" s="26"/>
      <c r="E624" s="27"/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3">
        <v>0</v>
      </c>
      <c r="M624" s="4" t="str">
        <f t="shared" si="110"/>
        <v/>
      </c>
    </row>
    <row r="625" spans="1:13" ht="15" x14ac:dyDescent="0.2">
      <c r="A625" s="16" t="s">
        <v>949</v>
      </c>
      <c r="B625" s="17"/>
      <c r="C625" s="18"/>
      <c r="D625" s="64" t="s">
        <v>948</v>
      </c>
      <c r="E625" s="71"/>
      <c r="F625" s="38">
        <f t="shared" ref="F625:L625" si="115">SUBTOTAL(9,F626:F647)</f>
        <v>0</v>
      </c>
      <c r="G625" s="38">
        <f t="shared" si="115"/>
        <v>0</v>
      </c>
      <c r="H625" s="38">
        <f t="shared" si="115"/>
        <v>1510500</v>
      </c>
      <c r="I625" s="38">
        <f t="shared" si="115"/>
        <v>0</v>
      </c>
      <c r="J625" s="38">
        <f t="shared" si="115"/>
        <v>0</v>
      </c>
      <c r="K625" s="38">
        <f t="shared" si="115"/>
        <v>1510500</v>
      </c>
      <c r="L625" s="38">
        <f t="shared" si="115"/>
        <v>65413772214</v>
      </c>
      <c r="M625" s="39">
        <f t="shared" si="110"/>
        <v>43306.039201588879</v>
      </c>
    </row>
    <row r="626" spans="1:13" ht="15" x14ac:dyDescent="0.25">
      <c r="A626" s="23" t="s">
        <v>949</v>
      </c>
      <c r="B626" s="24" t="s">
        <v>217</v>
      </c>
      <c r="C626" s="25">
        <v>1114</v>
      </c>
      <c r="D626" s="26" t="s">
        <v>950</v>
      </c>
      <c r="E626" s="80" t="s">
        <v>218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f>(-12619904578-13733839-82431943)*-1</f>
        <v>12716070360</v>
      </c>
      <c r="M626" s="4" t="str">
        <f t="shared" si="110"/>
        <v/>
      </c>
    </row>
    <row r="627" spans="1:13" ht="15" x14ac:dyDescent="0.25">
      <c r="A627" s="23" t="s">
        <v>949</v>
      </c>
      <c r="B627" s="24" t="s">
        <v>217</v>
      </c>
      <c r="C627" s="25">
        <v>1133</v>
      </c>
      <c r="D627" s="26" t="s">
        <v>950</v>
      </c>
      <c r="E627" s="80" t="s">
        <v>218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f>(-414138730-8056057)*-1</f>
        <v>422194787</v>
      </c>
      <c r="M627" s="4" t="str">
        <f>+IF(ISNUMBER(L627/K627)=TRUE,L627/K627,"")</f>
        <v/>
      </c>
    </row>
    <row r="628" spans="1:13" ht="15" x14ac:dyDescent="0.25">
      <c r="A628" s="23" t="s">
        <v>949</v>
      </c>
      <c r="B628" s="24" t="s">
        <v>136</v>
      </c>
      <c r="C628" s="25">
        <v>1114</v>
      </c>
      <c r="D628" s="26" t="s">
        <v>950</v>
      </c>
      <c r="E628" s="80" t="s">
        <v>695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0</v>
      </c>
      <c r="L628" s="11">
        <v>116045437</v>
      </c>
      <c r="M628" s="4" t="str">
        <f>+IF(ISNUMBER(L628/K628)=TRUE,L628/K628,"")</f>
        <v/>
      </c>
    </row>
    <row r="629" spans="1:13" ht="15" x14ac:dyDescent="0.25">
      <c r="A629" s="23" t="s">
        <v>949</v>
      </c>
      <c r="B629" s="24" t="s">
        <v>203</v>
      </c>
      <c r="C629" s="25">
        <v>1114</v>
      </c>
      <c r="D629" s="26" t="s">
        <v>950</v>
      </c>
      <c r="E629" s="80" t="s">
        <v>697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0</v>
      </c>
      <c r="L629" s="11">
        <v>7572163</v>
      </c>
      <c r="M629" s="4"/>
    </row>
    <row r="630" spans="1:13" ht="15" x14ac:dyDescent="0.25">
      <c r="A630" s="23" t="s">
        <v>949</v>
      </c>
      <c r="B630" s="24" t="s">
        <v>115</v>
      </c>
      <c r="C630" s="25">
        <v>1114</v>
      </c>
      <c r="D630" s="26" t="s">
        <v>950</v>
      </c>
      <c r="E630" s="80" t="s">
        <v>815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108221710</v>
      </c>
      <c r="M630" s="4"/>
    </row>
    <row r="631" spans="1:13" ht="15" x14ac:dyDescent="0.25">
      <c r="A631" s="23" t="s">
        <v>949</v>
      </c>
      <c r="B631" s="24" t="s">
        <v>146</v>
      </c>
      <c r="C631" s="25">
        <v>1114</v>
      </c>
      <c r="D631" s="26" t="s">
        <v>950</v>
      </c>
      <c r="E631" s="80" t="s">
        <v>597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0</v>
      </c>
      <c r="L631" s="11">
        <v>514531350</v>
      </c>
      <c r="M631" s="4"/>
    </row>
    <row r="632" spans="1:13" ht="15" x14ac:dyDescent="0.25">
      <c r="A632" s="23" t="s">
        <v>949</v>
      </c>
      <c r="B632" s="24" t="s">
        <v>877</v>
      </c>
      <c r="C632" s="25">
        <v>1114</v>
      </c>
      <c r="D632" s="26" t="s">
        <v>950</v>
      </c>
      <c r="E632" s="80" t="s">
        <v>878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0</v>
      </c>
      <c r="L632" s="11">
        <v>479974174</v>
      </c>
      <c r="M632" s="4"/>
    </row>
    <row r="633" spans="1:13" ht="15" x14ac:dyDescent="0.25">
      <c r="A633" s="23" t="s">
        <v>949</v>
      </c>
      <c r="B633" s="24" t="s">
        <v>179</v>
      </c>
      <c r="C633" s="25">
        <v>1116</v>
      </c>
      <c r="D633" s="26" t="s">
        <v>950</v>
      </c>
      <c r="E633" s="80" t="s">
        <v>730</v>
      </c>
      <c r="F633" s="11">
        <v>0</v>
      </c>
      <c r="G633" s="11">
        <v>0</v>
      </c>
      <c r="H633" s="11">
        <v>1510500</v>
      </c>
      <c r="I633" s="11">
        <v>0</v>
      </c>
      <c r="J633" s="11">
        <v>0</v>
      </c>
      <c r="K633" s="11">
        <v>1510500</v>
      </c>
      <c r="L633" s="11">
        <v>14080057</v>
      </c>
      <c r="M633" s="4">
        <f t="shared" si="110"/>
        <v>9.3214544852697774</v>
      </c>
    </row>
    <row r="634" spans="1:13" ht="15" x14ac:dyDescent="0.25">
      <c r="A634" s="23" t="s">
        <v>949</v>
      </c>
      <c r="B634" s="24" t="s">
        <v>278</v>
      </c>
      <c r="C634" s="25">
        <v>1114</v>
      </c>
      <c r="D634" s="26" t="s">
        <v>950</v>
      </c>
      <c r="E634" s="80" t="s">
        <v>951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46723427697</v>
      </c>
      <c r="M634" s="4" t="str">
        <f t="shared" si="110"/>
        <v/>
      </c>
    </row>
    <row r="635" spans="1:13" ht="15" x14ac:dyDescent="0.25">
      <c r="A635" s="23" t="s">
        <v>949</v>
      </c>
      <c r="B635" s="24" t="s">
        <v>952</v>
      </c>
      <c r="C635" s="25">
        <v>1114</v>
      </c>
      <c r="D635" s="26" t="s">
        <v>950</v>
      </c>
      <c r="E635" s="80" t="s">
        <v>953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2981994937</v>
      </c>
      <c r="M635" s="4" t="str">
        <f t="shared" si="110"/>
        <v/>
      </c>
    </row>
    <row r="636" spans="1:13" ht="15" x14ac:dyDescent="0.25">
      <c r="A636" s="23" t="s">
        <v>949</v>
      </c>
      <c r="B636" s="24" t="s">
        <v>380</v>
      </c>
      <c r="C636" s="25">
        <v>1114</v>
      </c>
      <c r="D636" s="26" t="s">
        <v>950</v>
      </c>
      <c r="E636" s="80" t="s">
        <v>947</v>
      </c>
      <c r="F636" s="11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0</v>
      </c>
      <c r="L636" s="11">
        <v>29236544</v>
      </c>
      <c r="M636" s="4" t="str">
        <f t="shared" si="110"/>
        <v/>
      </c>
    </row>
    <row r="637" spans="1:13" ht="15" x14ac:dyDescent="0.25">
      <c r="A637" s="23" t="s">
        <v>949</v>
      </c>
      <c r="B637" s="24" t="s">
        <v>378</v>
      </c>
      <c r="C637" s="25">
        <v>1114</v>
      </c>
      <c r="D637" s="26" t="s">
        <v>950</v>
      </c>
      <c r="E637" s="80" t="s">
        <v>611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5261353</v>
      </c>
      <c r="M637" s="4" t="str">
        <f t="shared" si="110"/>
        <v/>
      </c>
    </row>
    <row r="638" spans="1:13" ht="15" x14ac:dyDescent="0.25">
      <c r="A638" s="23" t="s">
        <v>949</v>
      </c>
      <c r="B638" s="24" t="s">
        <v>417</v>
      </c>
      <c r="C638" s="25">
        <v>1114</v>
      </c>
      <c r="D638" s="26" t="s">
        <v>950</v>
      </c>
      <c r="E638" s="80" t="s">
        <v>623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626259508</v>
      </c>
      <c r="M638" s="4" t="str">
        <f t="shared" si="110"/>
        <v/>
      </c>
    </row>
    <row r="639" spans="1:13" ht="15" x14ac:dyDescent="0.25">
      <c r="A639" s="23" t="s">
        <v>949</v>
      </c>
      <c r="B639" s="24" t="s">
        <v>509</v>
      </c>
      <c r="C639" s="25">
        <v>1114</v>
      </c>
      <c r="D639" s="26" t="s">
        <v>950</v>
      </c>
      <c r="E639" s="80" t="s">
        <v>782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0</v>
      </c>
      <c r="L639" s="11">
        <v>168553</v>
      </c>
      <c r="M639" s="4" t="str">
        <f t="shared" si="110"/>
        <v/>
      </c>
    </row>
    <row r="640" spans="1:13" ht="15" x14ac:dyDescent="0.25">
      <c r="A640" s="23" t="s">
        <v>949</v>
      </c>
      <c r="B640" s="24" t="s">
        <v>954</v>
      </c>
      <c r="C640" s="25">
        <v>1114</v>
      </c>
      <c r="D640" s="26" t="s">
        <v>950</v>
      </c>
      <c r="E640" s="80" t="s">
        <v>788</v>
      </c>
      <c r="F640" s="11">
        <v>0</v>
      </c>
      <c r="G640" s="11">
        <v>0</v>
      </c>
      <c r="H640" s="11">
        <v>0</v>
      </c>
      <c r="I640" s="11">
        <v>0</v>
      </c>
      <c r="J640" s="11">
        <v>0</v>
      </c>
      <c r="K640" s="11">
        <v>0</v>
      </c>
      <c r="L640" s="11">
        <v>107900820</v>
      </c>
      <c r="M640" s="4" t="str">
        <f t="shared" si="110"/>
        <v/>
      </c>
    </row>
    <row r="641" spans="1:13" ht="15" x14ac:dyDescent="0.25">
      <c r="A641" s="23" t="s">
        <v>949</v>
      </c>
      <c r="B641" s="24" t="s">
        <v>927</v>
      </c>
      <c r="C641" s="25">
        <v>1114</v>
      </c>
      <c r="D641" s="26" t="s">
        <v>950</v>
      </c>
      <c r="E641" s="80" t="s">
        <v>929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120000000</v>
      </c>
      <c r="M641" s="4" t="str">
        <f t="shared" si="110"/>
        <v/>
      </c>
    </row>
    <row r="642" spans="1:13" ht="15" x14ac:dyDescent="0.25">
      <c r="A642" s="23" t="s">
        <v>949</v>
      </c>
      <c r="B642" s="24" t="s">
        <v>553</v>
      </c>
      <c r="C642" s="25">
        <v>1114</v>
      </c>
      <c r="D642" s="26" t="s">
        <v>950</v>
      </c>
      <c r="E642" s="80" t="s">
        <v>955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95846206</v>
      </c>
      <c r="M642" s="4" t="str">
        <f>+IF(ISNUMBER(L642/K642)=TRUE,L642/K642,"")</f>
        <v/>
      </c>
    </row>
    <row r="643" spans="1:13" ht="15" x14ac:dyDescent="0.25">
      <c r="A643" s="23" t="s">
        <v>949</v>
      </c>
      <c r="B643" s="24" t="s">
        <v>536</v>
      </c>
      <c r="C643" s="25">
        <v>1114</v>
      </c>
      <c r="D643" s="26" t="s">
        <v>950</v>
      </c>
      <c r="E643" s="80" t="s">
        <v>538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72164812</v>
      </c>
      <c r="M643" s="4" t="str">
        <f>+IF(ISNUMBER(L643/K643)=TRUE,L643/K643,"")</f>
        <v/>
      </c>
    </row>
    <row r="644" spans="1:13" ht="15" x14ac:dyDescent="0.25">
      <c r="A644" s="23" t="s">
        <v>949</v>
      </c>
      <c r="B644" s="24" t="s">
        <v>541</v>
      </c>
      <c r="C644" s="25">
        <v>1114</v>
      </c>
      <c r="D644" s="26" t="s">
        <v>950</v>
      </c>
      <c r="E644" s="80" t="s">
        <v>542</v>
      </c>
      <c r="F644" s="11">
        <v>0</v>
      </c>
      <c r="G644" s="11">
        <v>0</v>
      </c>
      <c r="H644" s="11">
        <v>0</v>
      </c>
      <c r="I644" s="11">
        <v>0</v>
      </c>
      <c r="J644" s="11">
        <v>0</v>
      </c>
      <c r="K644" s="11">
        <v>0</v>
      </c>
      <c r="L644" s="11">
        <v>20000000</v>
      </c>
      <c r="M644" s="4" t="str">
        <f>+IF(ISNUMBER(L644/K644)=TRUE,L644/K644,"")</f>
        <v/>
      </c>
    </row>
    <row r="645" spans="1:13" ht="15" x14ac:dyDescent="0.25">
      <c r="A645" s="23" t="s">
        <v>949</v>
      </c>
      <c r="B645" s="24" t="s">
        <v>633</v>
      </c>
      <c r="C645" s="25">
        <v>1114</v>
      </c>
      <c r="D645" s="26" t="s">
        <v>950</v>
      </c>
      <c r="E645" s="80" t="s">
        <v>218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0</v>
      </c>
      <c r="L645" s="11">
        <v>2201535</v>
      </c>
      <c r="M645" s="4" t="str">
        <f>+IF(ISNUMBER(L645/K645)=TRUE,L645/K645,"")</f>
        <v/>
      </c>
    </row>
    <row r="646" spans="1:13" ht="15" x14ac:dyDescent="0.25">
      <c r="A646" s="23" t="s">
        <v>949</v>
      </c>
      <c r="B646" s="24" t="s">
        <v>643</v>
      </c>
      <c r="C646" s="25">
        <v>1114</v>
      </c>
      <c r="D646" s="26" t="s">
        <v>950</v>
      </c>
      <c r="E646" s="80" t="s">
        <v>951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250620151</v>
      </c>
      <c r="M646" s="4" t="str">
        <f t="shared" si="110"/>
        <v/>
      </c>
    </row>
    <row r="647" spans="1:13" ht="15" x14ac:dyDescent="0.25">
      <c r="A647" s="23" t="s">
        <v>949</v>
      </c>
      <c r="B647" s="24" t="s">
        <v>692</v>
      </c>
      <c r="C647" s="25">
        <v>1114</v>
      </c>
      <c r="D647" s="26" t="s">
        <v>950</v>
      </c>
      <c r="E647" s="80" t="s">
        <v>782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60</v>
      </c>
      <c r="M647" s="4" t="str">
        <f t="shared" si="110"/>
        <v/>
      </c>
    </row>
    <row r="648" spans="1:13" ht="15" x14ac:dyDescent="0.2">
      <c r="A648" s="16" t="s">
        <v>956</v>
      </c>
      <c r="B648" s="17"/>
      <c r="C648" s="18"/>
      <c r="D648" s="64" t="s">
        <v>957</v>
      </c>
      <c r="E648" s="71"/>
      <c r="F648" s="38">
        <f t="shared" ref="F648:L648" si="116">SUBTOTAL(9,F649:F654)</f>
        <v>4826640000</v>
      </c>
      <c r="G648" s="38">
        <f t="shared" si="116"/>
        <v>0</v>
      </c>
      <c r="H648" s="38">
        <f t="shared" si="116"/>
        <v>53736128</v>
      </c>
      <c r="I648" s="38">
        <f t="shared" si="116"/>
        <v>0</v>
      </c>
      <c r="J648" s="38">
        <f t="shared" si="116"/>
        <v>0</v>
      </c>
      <c r="K648" s="38">
        <f t="shared" si="116"/>
        <v>4880376128</v>
      </c>
      <c r="L648" s="38">
        <f t="shared" si="116"/>
        <v>10307493231</v>
      </c>
      <c r="M648" s="39">
        <f t="shared" si="110"/>
        <v>2.1120284504022555</v>
      </c>
    </row>
    <row r="649" spans="1:13" ht="15" x14ac:dyDescent="0.25">
      <c r="A649" s="23" t="s">
        <v>956</v>
      </c>
      <c r="B649" s="24" t="s">
        <v>217</v>
      </c>
      <c r="C649" s="41">
        <v>1114</v>
      </c>
      <c r="D649" s="26" t="s">
        <v>957</v>
      </c>
      <c r="E649" s="80" t="s">
        <v>218</v>
      </c>
      <c r="F649" s="11">
        <v>4514640000</v>
      </c>
      <c r="G649" s="11">
        <v>0</v>
      </c>
      <c r="H649" s="11">
        <v>0</v>
      </c>
      <c r="I649" s="11">
        <v>0</v>
      </c>
      <c r="J649" s="11">
        <v>0</v>
      </c>
      <c r="K649" s="11">
        <v>4514640000</v>
      </c>
      <c r="L649" s="11">
        <f>(-6795907022-2265-10648366-125092)*-1</f>
        <v>6806682745</v>
      </c>
      <c r="M649" s="4">
        <f t="shared" si="110"/>
        <v>1.5076911437013805</v>
      </c>
    </row>
    <row r="650" spans="1:13" ht="15" x14ac:dyDescent="0.25">
      <c r="A650" s="23" t="s">
        <v>956</v>
      </c>
      <c r="B650" s="24" t="s">
        <v>217</v>
      </c>
      <c r="C650" s="41">
        <v>1133</v>
      </c>
      <c r="D650" s="26" t="s">
        <v>957</v>
      </c>
      <c r="E650" s="80" t="s">
        <v>218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0</v>
      </c>
      <c r="L650" s="11">
        <f>(-2256576034-75743697)*-1</f>
        <v>2332319731</v>
      </c>
      <c r="M650" s="4" t="str">
        <f t="shared" si="110"/>
        <v/>
      </c>
    </row>
    <row r="651" spans="1:13" ht="15" x14ac:dyDescent="0.25">
      <c r="A651" s="23" t="s">
        <v>956</v>
      </c>
      <c r="B651" s="24" t="s">
        <v>876</v>
      </c>
      <c r="C651" s="41">
        <v>1114</v>
      </c>
      <c r="D651" s="26" t="s">
        <v>957</v>
      </c>
      <c r="E651" s="80" t="s">
        <v>826</v>
      </c>
      <c r="F651" s="11">
        <v>0</v>
      </c>
      <c r="G651" s="11">
        <v>0</v>
      </c>
      <c r="H651" s="11">
        <v>0</v>
      </c>
      <c r="I651" s="11">
        <v>0</v>
      </c>
      <c r="J651" s="11">
        <v>0</v>
      </c>
      <c r="K651" s="11">
        <v>0</v>
      </c>
      <c r="L651" s="11">
        <v>621345359</v>
      </c>
      <c r="M651" s="4" t="str">
        <f t="shared" si="110"/>
        <v/>
      </c>
    </row>
    <row r="652" spans="1:13" ht="15" x14ac:dyDescent="0.25">
      <c r="A652" s="23" t="s">
        <v>956</v>
      </c>
      <c r="B652" s="24" t="s">
        <v>464</v>
      </c>
      <c r="C652" s="41">
        <v>1114</v>
      </c>
      <c r="D652" s="26" t="s">
        <v>957</v>
      </c>
      <c r="E652" s="80" t="s">
        <v>601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0</v>
      </c>
      <c r="L652" s="11">
        <v>63828306</v>
      </c>
      <c r="M652" s="4" t="str">
        <f t="shared" si="110"/>
        <v/>
      </c>
    </row>
    <row r="653" spans="1:13" ht="15" x14ac:dyDescent="0.25">
      <c r="A653" s="23" t="s">
        <v>956</v>
      </c>
      <c r="B653" s="24" t="s">
        <v>37</v>
      </c>
      <c r="C653" s="41">
        <v>1133</v>
      </c>
      <c r="D653" s="26" t="s">
        <v>957</v>
      </c>
      <c r="E653" s="80" t="s">
        <v>607</v>
      </c>
      <c r="F653" s="11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0</v>
      </c>
      <c r="L653" s="11">
        <v>9470668</v>
      </c>
      <c r="M653" s="4" t="str">
        <f t="shared" si="110"/>
        <v/>
      </c>
    </row>
    <row r="654" spans="1:13" ht="15" x14ac:dyDescent="0.25">
      <c r="A654" s="23" t="s">
        <v>956</v>
      </c>
      <c r="B654" s="24" t="s">
        <v>179</v>
      </c>
      <c r="C654" s="41" t="s">
        <v>38</v>
      </c>
      <c r="D654" s="26" t="s">
        <v>957</v>
      </c>
      <c r="E654" s="80" t="s">
        <v>730</v>
      </c>
      <c r="F654" s="11">
        <v>312000000</v>
      </c>
      <c r="G654" s="11">
        <v>0</v>
      </c>
      <c r="H654" s="11">
        <v>53736128</v>
      </c>
      <c r="I654" s="11">
        <v>0</v>
      </c>
      <c r="J654" s="11">
        <v>0</v>
      </c>
      <c r="K654" s="11">
        <v>365736128</v>
      </c>
      <c r="L654" s="11">
        <v>473846422</v>
      </c>
      <c r="M654" s="4">
        <f t="shared" si="110"/>
        <v>1.2955964306594288</v>
      </c>
    </row>
    <row r="660" spans="1:1" ht="15.75" x14ac:dyDescent="0.25">
      <c r="A660" s="82" t="s">
        <v>970</v>
      </c>
    </row>
    <row r="661" spans="1:1" ht="15" x14ac:dyDescent="0.2">
      <c r="A661" s="81" t="s">
        <v>971</v>
      </c>
    </row>
    <row r="662" spans="1:1" ht="15" x14ac:dyDescent="0.2">
      <c r="A662" s="81" t="s">
        <v>972</v>
      </c>
    </row>
  </sheetData>
  <mergeCells count="4">
    <mergeCell ref="A1:L1"/>
    <mergeCell ref="A2:L2"/>
    <mergeCell ref="A3:L3"/>
    <mergeCell ref="A4:L4"/>
  </mergeCells>
  <dataValidations count="1">
    <dataValidation type="decimal" operator="greaterThanOrEqual" allowBlank="1" showInputMessage="1" showErrorMessage="1" sqref="F323:L323 F320:L320 F305:L305 F287:L288 F355:L356 F291:L291 F504:L504 F358:L358 F263:L263">
      <formula1>0</formula1>
    </dataValidation>
  </dataValidations>
  <pageMargins left="0.31496062992125984" right="0.31496062992125984" top="0.35433070866141736" bottom="0.59055118110236227" header="0.31496062992125984" footer="0.31496062992125984"/>
  <pageSetup scale="55" orientation="landscape" r:id="rId1"/>
  <headerFooter>
    <oddFooter>Página &amp;P&amp;RGERENCIAL A DICIEMBRE DE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ICMH. MONTOYA HERNANDEZ</dc:creator>
  <cp:lastModifiedBy>ISABEL CRISTINA ICMH. MONTOYA HERNANDEZ</cp:lastModifiedBy>
  <cp:lastPrinted>2015-03-19T12:36:24Z</cp:lastPrinted>
  <dcterms:created xsi:type="dcterms:W3CDTF">2015-02-20T16:24:14Z</dcterms:created>
  <dcterms:modified xsi:type="dcterms:W3CDTF">2015-05-28T15:52:51Z</dcterms:modified>
</cp:coreProperties>
</file>